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chartsheets/sheet1.xml" ContentType="application/vnd.openxmlformats-officedocument.spreadsheetml.chart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ivotTables/pivotTable1.xml" ContentType="application/vnd.openxmlformats-officedocument.spreadsheetml.pivotTable+xml"/>
  <Override PartName="/xl/drawings/drawing3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חוברת_עבודה_זו" defaultThemeVersion="124226"/>
  <mc:AlternateContent xmlns:mc="http://schemas.openxmlformats.org/markup-compatibility/2006">
    <mc:Choice Requires="x15">
      <x15ac:absPath xmlns:x15ac="http://schemas.microsoft.com/office/spreadsheetml/2010/11/ac" url="C:\Users\משתמש\Desktop\לימודיות 2026\סמסטר א\חינם- לימודיה אקסל כלכלה שנה א\מועד ב 25\"/>
    </mc:Choice>
  </mc:AlternateContent>
  <xr:revisionPtr revIDLastSave="0" documentId="13_ncr:1_{1CE293BE-4E6A-4B3E-9BE8-AB4BA90D66F8}" xr6:coauthVersionLast="47" xr6:coauthVersionMax="47" xr10:uidLastSave="{00000000-0000-0000-0000-000000000000}"/>
  <bookViews>
    <workbookView xWindow="-108" yWindow="-108" windowWidth="30936" windowHeight="16896" activeTab="8" xr2:uid="{00000000-000D-0000-FFFF-FFFF00000000}"/>
  </bookViews>
  <sheets>
    <sheet name="מכירות" sheetId="1" r:id="rId1"/>
    <sheet name="ש 8 ניתוח 2" sheetId="2" r:id="rId2"/>
    <sheet name="ש 7 ניתוח 2" sheetId="3" r:id="rId3"/>
    <sheet name="ציר" sheetId="4" r:id="rId4"/>
    <sheet name="סינון" sheetId="5" r:id="rId5"/>
    <sheet name="ש 4 ניתוח 2" sheetId="7" r:id="rId6"/>
    <sheet name="ש 3 ניתוח 2" sheetId="8" r:id="rId7"/>
    <sheet name="ש 2 ניתוח 1" sheetId="9" r:id="rId8"/>
    <sheet name="ש 1 ניתוח 1" sheetId="10" r:id="rId9"/>
    <sheet name="גרף" sheetId="6" r:id="rId10"/>
  </sheets>
  <definedNames>
    <definedName name="_xlnm._FilterDatabase" localSheetId="4" hidden="1">סינון!$A$1:$H$37</definedName>
    <definedName name="_xlnm._FilterDatabase" localSheetId="7" hidden="1">'ש 2 ניתוח 1'!$A$1:$H$37</definedName>
    <definedName name="_xlnm.Criteria" localSheetId="7">'ש 2 ניתוח 1'!$K$20:$N$23</definedName>
    <definedName name="_xlnm.Extract" localSheetId="7">'ש 2 ניתוח 1'!$K$26:$M$26</definedName>
    <definedName name="Slicer_סוג_לקוח">#N/A</definedName>
  </definedNames>
  <calcPr calcId="191029"/>
  <pivotCaches>
    <pivotCache cacheId="0" r:id="rId11"/>
  </pivotCaches>
  <extLst>
    <ext xmlns:x14="http://schemas.microsoft.com/office/spreadsheetml/2009/9/main" uri="{BBE1A952-AA13-448e-AADC-164F8A28A991}">
      <x14:slicerCaches>
        <x14:slicerCache r:id="rId12"/>
      </x14:slicerCaches>
    </ex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4" i="10" l="1"/>
  <c r="J3" i="10" l="1"/>
  <c r="J4" i="10"/>
  <c r="J5" i="10"/>
  <c r="J6" i="10"/>
  <c r="J7" i="10"/>
  <c r="J8" i="10"/>
  <c r="J9" i="10"/>
  <c r="J10" i="10"/>
  <c r="J11" i="10"/>
  <c r="J12" i="10"/>
  <c r="J13" i="10"/>
  <c r="J15" i="10"/>
  <c r="J16" i="10"/>
  <c r="J17" i="10"/>
  <c r="J18" i="10"/>
  <c r="J19" i="10"/>
  <c r="J20" i="10"/>
  <c r="J21" i="10"/>
  <c r="J22" i="10"/>
  <c r="J23" i="10"/>
  <c r="J24" i="10"/>
  <c r="J25" i="10"/>
  <c r="J26" i="10"/>
  <c r="J27" i="10"/>
  <c r="J28" i="10"/>
  <c r="J29" i="10"/>
  <c r="J30" i="10"/>
  <c r="J31" i="10"/>
  <c r="J32" i="10"/>
  <c r="J33" i="10"/>
  <c r="J34" i="10"/>
  <c r="J35" i="10"/>
  <c r="J36" i="10"/>
  <c r="J37" i="10"/>
  <c r="J2" i="10"/>
  <c r="N3" i="10"/>
  <c r="N4" i="10"/>
  <c r="N5" i="10"/>
  <c r="N6" i="10"/>
  <c r="N7" i="10"/>
  <c r="N8" i="10"/>
  <c r="N9" i="10"/>
  <c r="N10" i="10"/>
  <c r="N11" i="10"/>
  <c r="N12" i="10"/>
  <c r="N13" i="10"/>
  <c r="N14" i="10"/>
  <c r="N15" i="10"/>
  <c r="N16" i="10"/>
  <c r="N17" i="10"/>
  <c r="N18" i="10"/>
  <c r="N19" i="10"/>
  <c r="N20" i="10"/>
  <c r="N21" i="10"/>
  <c r="N22" i="10"/>
  <c r="N23" i="10"/>
  <c r="N24" i="10"/>
  <c r="N25" i="10"/>
  <c r="N26" i="10"/>
  <c r="N27" i="10"/>
  <c r="N28" i="10"/>
  <c r="N29" i="10"/>
  <c r="N30" i="10"/>
  <c r="N31" i="10"/>
  <c r="N32" i="10"/>
  <c r="N33" i="10"/>
  <c r="N34" i="10"/>
  <c r="N35" i="10"/>
  <c r="N36" i="10"/>
  <c r="N37" i="10"/>
  <c r="N2" i="10"/>
  <c r="M6" i="10"/>
  <c r="M7" i="10"/>
  <c r="M8" i="10"/>
  <c r="M9" i="10"/>
  <c r="M14" i="10"/>
  <c r="M15" i="10"/>
  <c r="M16" i="10"/>
  <c r="M17" i="10"/>
  <c r="M22" i="10"/>
  <c r="M23" i="10"/>
  <c r="M24" i="10"/>
  <c r="M25" i="10"/>
  <c r="M30" i="10"/>
  <c r="M31" i="10"/>
  <c r="M32" i="10"/>
  <c r="M33" i="10"/>
  <c r="M2" i="10"/>
  <c r="L3" i="10"/>
  <c r="M3" i="10" s="1"/>
  <c r="L4" i="10"/>
  <c r="M4" i="10" s="1"/>
  <c r="L5" i="10"/>
  <c r="M5" i="10" s="1"/>
  <c r="L6" i="10"/>
  <c r="L7" i="10"/>
  <c r="L8" i="10"/>
  <c r="L9" i="10"/>
  <c r="L10" i="10"/>
  <c r="M10" i="10" s="1"/>
  <c r="L11" i="10"/>
  <c r="M11" i="10" s="1"/>
  <c r="L12" i="10"/>
  <c r="M12" i="10" s="1"/>
  <c r="L13" i="10"/>
  <c r="M13" i="10" s="1"/>
  <c r="L14" i="10"/>
  <c r="L15" i="10"/>
  <c r="L16" i="10"/>
  <c r="L17" i="10"/>
  <c r="L18" i="10"/>
  <c r="M18" i="10" s="1"/>
  <c r="L19" i="10"/>
  <c r="M19" i="10" s="1"/>
  <c r="L20" i="10"/>
  <c r="M20" i="10" s="1"/>
  <c r="L21" i="10"/>
  <c r="M21" i="10" s="1"/>
  <c r="L22" i="10"/>
  <c r="L23" i="10"/>
  <c r="L24" i="10"/>
  <c r="L25" i="10"/>
  <c r="L26" i="10"/>
  <c r="M26" i="10" s="1"/>
  <c r="L27" i="10"/>
  <c r="M27" i="10" s="1"/>
  <c r="L28" i="10"/>
  <c r="M28" i="10" s="1"/>
  <c r="L29" i="10"/>
  <c r="M29" i="10" s="1"/>
  <c r="L30" i="10"/>
  <c r="L31" i="10"/>
  <c r="L32" i="10"/>
  <c r="L33" i="10"/>
  <c r="L34" i="10"/>
  <c r="M34" i="10" s="1"/>
  <c r="L35" i="10"/>
  <c r="M35" i="10" s="1"/>
  <c r="L36" i="10"/>
  <c r="M36" i="10" s="1"/>
  <c r="L37" i="10"/>
  <c r="M37" i="10" s="1"/>
  <c r="L2" i="10"/>
  <c r="I3" i="10"/>
  <c r="I4" i="10"/>
  <c r="I5" i="10"/>
  <c r="I6" i="10"/>
  <c r="I7" i="10"/>
  <c r="I8" i="10"/>
  <c r="I9" i="10"/>
  <c r="I10" i="10"/>
  <c r="I11" i="10"/>
  <c r="I12" i="10"/>
  <c r="I13" i="10"/>
  <c r="I14" i="10"/>
  <c r="I15" i="10"/>
  <c r="I16" i="10"/>
  <c r="I17" i="10"/>
  <c r="I18" i="10"/>
  <c r="I19" i="10"/>
  <c r="I20" i="10"/>
  <c r="I21" i="10"/>
  <c r="I22" i="10"/>
  <c r="I23" i="10"/>
  <c r="I24" i="10"/>
  <c r="I25" i="10"/>
  <c r="I26" i="10"/>
  <c r="I27" i="10"/>
  <c r="I28" i="10"/>
  <c r="I29" i="10"/>
  <c r="I30" i="10"/>
  <c r="I31" i="10"/>
  <c r="I32" i="10"/>
  <c r="I33" i="10"/>
  <c r="I34" i="10"/>
  <c r="I35" i="10"/>
  <c r="I36" i="10"/>
  <c r="I37" i="10"/>
  <c r="I2" i="10"/>
  <c r="O8" i="10"/>
  <c r="P29" i="10" s="1"/>
  <c r="I2" i="8"/>
  <c r="I3" i="8"/>
  <c r="I4" i="8"/>
  <c r="I5" i="8"/>
  <c r="I6" i="8"/>
  <c r="I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M44" i="7"/>
  <c r="M8" i="7"/>
  <c r="J3" i="3"/>
  <c r="J4" i="3"/>
  <c r="J5" i="3"/>
  <c r="J6" i="3"/>
  <c r="J7" i="3"/>
  <c r="J8" i="3"/>
  <c r="J9" i="3"/>
  <c r="J10" i="3"/>
  <c r="J11" i="3"/>
  <c r="J12" i="3"/>
  <c r="J13" i="3"/>
  <c r="J14" i="3"/>
  <c r="J15" i="3"/>
  <c r="J16" i="3"/>
  <c r="J17" i="3"/>
  <c r="J18" i="3"/>
  <c r="J19" i="3"/>
  <c r="J20" i="3"/>
  <c r="J21" i="3"/>
  <c r="J22" i="3"/>
  <c r="J23" i="3"/>
  <c r="J24" i="3"/>
  <c r="J25" i="3"/>
  <c r="J26" i="3"/>
  <c r="J27" i="3"/>
  <c r="J28" i="3"/>
  <c r="J29" i="3"/>
  <c r="J30" i="3"/>
  <c r="J31" i="3"/>
  <c r="J32" i="3"/>
  <c r="J33" i="3"/>
  <c r="J34" i="3"/>
  <c r="J35" i="3"/>
  <c r="J36" i="3"/>
  <c r="J37" i="3"/>
  <c r="J38" i="3"/>
  <c r="J2" i="3"/>
  <c r="O3" i="3"/>
  <c r="O4" i="3"/>
  <c r="O5" i="3"/>
  <c r="O6" i="3"/>
  <c r="O7" i="3"/>
  <c r="O8" i="3"/>
  <c r="O9" i="3"/>
  <c r="O10" i="3"/>
  <c r="O11" i="3"/>
  <c r="O12" i="3"/>
  <c r="O13" i="3"/>
  <c r="O14" i="3"/>
  <c r="O15" i="3"/>
  <c r="O16" i="3"/>
  <c r="O17" i="3"/>
  <c r="O18" i="3"/>
  <c r="O19" i="3"/>
  <c r="O20" i="3"/>
  <c r="O21" i="3"/>
  <c r="O22" i="3"/>
  <c r="O23" i="3"/>
  <c r="O24" i="3"/>
  <c r="O25" i="3"/>
  <c r="O26" i="3"/>
  <c r="O27" i="3"/>
  <c r="O28" i="3"/>
  <c r="O29" i="3"/>
  <c r="O30" i="3"/>
  <c r="O31" i="3"/>
  <c r="O32" i="3"/>
  <c r="O33" i="3"/>
  <c r="O34" i="3"/>
  <c r="O35" i="3"/>
  <c r="O36" i="3"/>
  <c r="O37" i="3"/>
  <c r="O38" i="3"/>
  <c r="O2" i="3"/>
  <c r="N8" i="3"/>
  <c r="N16" i="3"/>
  <c r="M3" i="3"/>
  <c r="N3" i="3" s="1"/>
  <c r="M4" i="3"/>
  <c r="N4" i="3" s="1"/>
  <c r="M5" i="3"/>
  <c r="N5" i="3" s="1"/>
  <c r="M6" i="3"/>
  <c r="N6" i="3" s="1"/>
  <c r="M7" i="3"/>
  <c r="N7" i="3" s="1"/>
  <c r="M8" i="3"/>
  <c r="M9" i="3"/>
  <c r="N9" i="3" s="1"/>
  <c r="M10" i="3"/>
  <c r="N10" i="3" s="1"/>
  <c r="M11" i="3"/>
  <c r="N11" i="3" s="1"/>
  <c r="M12" i="3"/>
  <c r="N12" i="3" s="1"/>
  <c r="M13" i="3"/>
  <c r="N13" i="3" s="1"/>
  <c r="M14" i="3"/>
  <c r="N14" i="3" s="1"/>
  <c r="M15" i="3"/>
  <c r="N15" i="3" s="1"/>
  <c r="M16" i="3"/>
  <c r="M17" i="3"/>
  <c r="N17" i="3" s="1"/>
  <c r="M18" i="3"/>
  <c r="N18" i="3" s="1"/>
  <c r="M19" i="3"/>
  <c r="N19" i="3" s="1"/>
  <c r="M20" i="3"/>
  <c r="N20" i="3" s="1"/>
  <c r="M21" i="3"/>
  <c r="N21" i="3" s="1"/>
  <c r="M22" i="3"/>
  <c r="N22" i="3" s="1"/>
  <c r="M23" i="3"/>
  <c r="N23" i="3" s="1"/>
  <c r="M24" i="3"/>
  <c r="N24" i="3" s="1"/>
  <c r="M25" i="3"/>
  <c r="N25" i="3" s="1"/>
  <c r="M26" i="3"/>
  <c r="N26" i="3" s="1"/>
  <c r="M27" i="3"/>
  <c r="N27" i="3" s="1"/>
  <c r="M28" i="3"/>
  <c r="N28" i="3" s="1"/>
  <c r="M29" i="3"/>
  <c r="N29" i="3" s="1"/>
  <c r="M30" i="3"/>
  <c r="N30" i="3" s="1"/>
  <c r="M31" i="3"/>
  <c r="N31" i="3" s="1"/>
  <c r="M32" i="3"/>
  <c r="N32" i="3" s="1"/>
  <c r="M33" i="3"/>
  <c r="N33" i="3" s="1"/>
  <c r="M34" i="3"/>
  <c r="N34" i="3" s="1"/>
  <c r="M35" i="3"/>
  <c r="N35" i="3" s="1"/>
  <c r="M36" i="3"/>
  <c r="N36" i="3" s="1"/>
  <c r="M37" i="3"/>
  <c r="N37" i="3" s="1"/>
  <c r="M38" i="3"/>
  <c r="N38" i="3" s="1"/>
  <c r="M2" i="3"/>
  <c r="N2" i="3" s="1"/>
  <c r="L3" i="3"/>
  <c r="L4" i="3"/>
  <c r="L5" i="3"/>
  <c r="L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34" i="3"/>
  <c r="L35" i="3"/>
  <c r="L36" i="3"/>
  <c r="L37" i="3"/>
  <c r="L38" i="3"/>
  <c r="L2" i="3"/>
  <c r="L2" i="2"/>
  <c r="K3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2" i="2"/>
  <c r="M3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2" i="2"/>
  <c r="L3" i="2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</calcChain>
</file>

<file path=xl/sharedStrings.xml><?xml version="1.0" encoding="utf-8"?>
<sst xmlns="http://schemas.openxmlformats.org/spreadsheetml/2006/main" count="1347" uniqueCount="117">
  <si>
    <t>קוד עסקה</t>
  </si>
  <si>
    <t>סוג לקוח</t>
  </si>
  <si>
    <t>שם פרטי</t>
  </si>
  <si>
    <t>שם משפחה</t>
  </si>
  <si>
    <t>תאריך העסקה</t>
  </si>
  <si>
    <t>תומרקין</t>
  </si>
  <si>
    <t>תל אביב</t>
  </si>
  <si>
    <t>ממשלתי</t>
  </si>
  <si>
    <t xml:space="preserve">בתיה </t>
  </si>
  <si>
    <t>שמריהו</t>
  </si>
  <si>
    <t>חדרה</t>
  </si>
  <si>
    <t>פרטי</t>
  </si>
  <si>
    <t xml:space="preserve">גד </t>
  </si>
  <si>
    <t>רוזנבאום</t>
  </si>
  <si>
    <t xml:space="preserve">נתניה </t>
  </si>
  <si>
    <t xml:space="preserve">דניאלה </t>
  </si>
  <si>
    <t>קרסו</t>
  </si>
  <si>
    <t>חיפה</t>
  </si>
  <si>
    <t>רומי</t>
  </si>
  <si>
    <t>הרשקוביץ</t>
  </si>
  <si>
    <t>כפר סבא</t>
  </si>
  <si>
    <t xml:space="preserve">ויקטור </t>
  </si>
  <si>
    <t>פרס</t>
  </si>
  <si>
    <t xml:space="preserve">זאב </t>
  </si>
  <si>
    <t>אלוני</t>
  </si>
  <si>
    <t xml:space="preserve">חביבה </t>
  </si>
  <si>
    <t>בן זאב</t>
  </si>
  <si>
    <t xml:space="preserve">טובה </t>
  </si>
  <si>
    <t>האוזנר</t>
  </si>
  <si>
    <t xml:space="preserve">יניב </t>
  </si>
  <si>
    <t>רבין</t>
  </si>
  <si>
    <t xml:space="preserve">כרמלה </t>
  </si>
  <si>
    <t>נחמן</t>
  </si>
  <si>
    <t xml:space="preserve">לנה </t>
  </si>
  <si>
    <t>מיוחס</t>
  </si>
  <si>
    <t xml:space="preserve">מעוז </t>
  </si>
  <si>
    <t>כספי</t>
  </si>
  <si>
    <t xml:space="preserve">נצחיה </t>
  </si>
  <si>
    <t>לוי</t>
  </si>
  <si>
    <t xml:space="preserve">סער </t>
  </si>
  <si>
    <t>כהן</t>
  </si>
  <si>
    <t xml:space="preserve">עדינה </t>
  </si>
  <si>
    <t>כרמלי</t>
  </si>
  <si>
    <t xml:space="preserve">פטר </t>
  </si>
  <si>
    <t>כנען</t>
  </si>
  <si>
    <t xml:space="preserve">צביה </t>
  </si>
  <si>
    <t>כנפו</t>
  </si>
  <si>
    <t xml:space="preserve">קלמן </t>
  </si>
  <si>
    <t>לוטן</t>
  </si>
  <si>
    <t xml:space="preserve">רחמים </t>
  </si>
  <si>
    <t>לויתן</t>
  </si>
  <si>
    <t xml:space="preserve">שמעון </t>
  </si>
  <si>
    <t>להבי</t>
  </si>
  <si>
    <t xml:space="preserve">תומר </t>
  </si>
  <si>
    <t>לזרוב</t>
  </si>
  <si>
    <t xml:space="preserve">אברהם </t>
  </si>
  <si>
    <t>הורוביץ</t>
  </si>
  <si>
    <t>הרפז</t>
  </si>
  <si>
    <t>אשכנזי</t>
  </si>
  <si>
    <t>ברק</t>
  </si>
  <si>
    <t xml:space="preserve">הדס </t>
  </si>
  <si>
    <t>כץ</t>
  </si>
  <si>
    <t>קלנטרו</t>
  </si>
  <si>
    <t>קלמנוביץ</t>
  </si>
  <si>
    <t>קיסר</t>
  </si>
  <si>
    <t>מנשוק</t>
  </si>
  <si>
    <t>מזרחי</t>
  </si>
  <si>
    <t>מנטש</t>
  </si>
  <si>
    <t>מערבי</t>
  </si>
  <si>
    <t>מוגרבי</t>
  </si>
  <si>
    <t>מצליח</t>
  </si>
  <si>
    <t>מיקום הסניף</t>
  </si>
  <si>
    <t>עסקי</t>
  </si>
  <si>
    <t>עלות עסקה בש"ח</t>
  </si>
  <si>
    <t>מספר תשלומים חודשיים</t>
  </si>
  <si>
    <t>עמלה</t>
  </si>
  <si>
    <t>מהו סוג הלקוח</t>
  </si>
  <si>
    <t>עמלה בשח</t>
  </si>
  <si>
    <t>עמלה באחוזים %</t>
  </si>
  <si>
    <t>אחוז העמלה</t>
  </si>
  <si>
    <t>עלות עסקה לאחר הנחה</t>
  </si>
  <si>
    <t>החודשים מהשאלה</t>
  </si>
  <si>
    <t>אחוז ההנחה</t>
  </si>
  <si>
    <t>חודשים 1 עד 9</t>
  </si>
  <si>
    <t xml:space="preserve">לא ממשלתי </t>
  </si>
  <si>
    <t>מספר חודש</t>
  </si>
  <si>
    <t>ההנחה בשח</t>
  </si>
  <si>
    <t>הנחה לממשלתיים</t>
  </si>
  <si>
    <t>תוויות שורה</t>
  </si>
  <si>
    <t>סכום כולל</t>
  </si>
  <si>
    <t>סכום של סך עלות העסקאות בדולר</t>
  </si>
  <si>
    <t>יש קריטריונים למי שסופרים לכן זה לא COUNT רגיל אלא DCOUNT</t>
  </si>
  <si>
    <t>&gt;01/11/2020</t>
  </si>
  <si>
    <t>תשובה ל 4 א</t>
  </si>
  <si>
    <t>יש קריטריונים למי שסופרים לכן זה לא average רגיל אלא Daverage</t>
  </si>
  <si>
    <t>תשובה ל 4 ב</t>
  </si>
  <si>
    <t>דירוג עסקה</t>
  </si>
  <si>
    <t>עסקה יוקרתית</t>
  </si>
  <si>
    <t xml:space="preserve">ממשלתי </t>
  </si>
  <si>
    <t>OR</t>
  </si>
  <si>
    <t>עסקה בינונית</t>
  </si>
  <si>
    <t>עסקה פשוטה</t>
  </si>
  <si>
    <t>זיהוי של סינון מתקדם:</t>
  </si>
  <si>
    <t>קריטריונים</t>
  </si>
  <si>
    <t>ביקשו שנשאיר רק חלק מהעמודות מהטבלה המקורית</t>
  </si>
  <si>
    <t>צור רשימה</t>
  </si>
  <si>
    <t>&gt;=01/10/2020</t>
  </si>
  <si>
    <t>&lt;=30/11/2020</t>
  </si>
  <si>
    <t>תאי עזר סעיף 2</t>
  </si>
  <si>
    <t>סעיף 3</t>
  </si>
  <si>
    <t>שער הדולר</t>
  </si>
  <si>
    <t>קוד</t>
  </si>
  <si>
    <t>סעיף 5</t>
  </si>
  <si>
    <t>הנחה % לממשלתי</t>
  </si>
  <si>
    <t>הנחה בשח</t>
  </si>
  <si>
    <t>עלות בשח אחרי ההנחה</t>
  </si>
  <si>
    <t>תשלום חודשי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</si>
</sst>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 &quot;₪&quot;\ * #,##0.00_ ;_ &quot;₪&quot;\ * \-#,##0.00_ ;_ &quot;₪&quot;\ * &quot;-&quot;??_ ;_ @_ "/>
    <numFmt numFmtId="164" formatCode="_ [$₪-40D]\ * #,##0.00_ ;_ [$₪-40D]\ * \-#,##0.00_ ;_ [$₪-40D]\ * &quot;-&quot;??_ ;_ @_ "/>
    <numFmt numFmtId="165" formatCode="_-[$$-409]* #,##0.00_ ;_-[$$-409]* \-#,##0.00\ ;_-[$$-409]* &quot;-&quot;??_ ;_-@_ "/>
    <numFmt numFmtId="166" formatCode="_ [$₪-40D]\ * #,##0_ ;_ [$₪-40D]\ * \-#,##0_ ;_ [$₪-40D]\ * &quot;-&quot;??_ ;_ @_ "/>
  </numFmts>
  <fonts count="3" x14ac:knownFonts="1">
    <font>
      <sz val="11"/>
      <color theme="1"/>
      <name val="Arial"/>
      <family val="2"/>
      <charset val="177"/>
      <scheme val="minor"/>
    </font>
    <font>
      <b/>
      <sz val="11"/>
      <color theme="1"/>
      <name val="Arial"/>
      <family val="2"/>
      <scheme val="minor"/>
    </font>
    <font>
      <sz val="11"/>
      <color theme="1"/>
      <name val="Arial"/>
      <family val="2"/>
      <charset val="177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000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7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0" fillId="2" borderId="0" xfId="0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44" fontId="0" fillId="2" borderId="0" xfId="1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9" fontId="0" fillId="4" borderId="0" xfId="0" applyNumberFormat="1" applyFill="1" applyAlignment="1">
      <alignment horizontal="center" vertical="center"/>
    </xf>
    <xf numFmtId="9" fontId="0" fillId="4" borderId="0" xfId="2" applyFont="1" applyFill="1" applyAlignment="1">
      <alignment horizontal="center" vertical="center"/>
    </xf>
    <xf numFmtId="0" fontId="0" fillId="10" borderId="0" xfId="0" applyFill="1" applyAlignment="1">
      <alignment horizontal="center" vertical="center"/>
    </xf>
    <xf numFmtId="44" fontId="0" fillId="10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10" fontId="0" fillId="4" borderId="0" xfId="0" applyNumberFormat="1" applyFill="1" applyAlignment="1">
      <alignment horizontal="center" vertical="center"/>
    </xf>
    <xf numFmtId="0" fontId="0" fillId="0" borderId="0" xfId="0" pivotButton="1"/>
    <xf numFmtId="0" fontId="0" fillId="0" borderId="0" xfId="0" applyAlignment="1">
      <alignment horizontal="right"/>
    </xf>
    <xf numFmtId="165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10" borderId="1" xfId="0" applyFont="1" applyFill="1" applyBorder="1" applyAlignment="1">
      <alignment horizontal="center" vertical="center"/>
    </xf>
    <xf numFmtId="0" fontId="1" fillId="10" borderId="2" xfId="0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165" fontId="0" fillId="10" borderId="0" xfId="0" applyNumberFormat="1" applyFill="1" applyAlignment="1">
      <alignment horizontal="center" vertical="center"/>
    </xf>
    <xf numFmtId="9" fontId="0" fillId="0" borderId="0" xfId="2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164" fontId="0" fillId="3" borderId="0" xfId="0" applyNumberForma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3">
    <cellStyle name="Currency" xfId="1" builtinId="4"/>
    <cellStyle name="Normal" xfId="0" builtinId="0"/>
    <cellStyle name="Percent" xfId="2" builtinId="5"/>
  </cellStyles>
  <dxfs count="3">
    <dxf>
      <font>
        <b/>
        <i val="0"/>
        <color rgb="FFFF0000"/>
      </font>
    </dxf>
    <dxf>
      <font>
        <color rgb="FF92D050"/>
      </font>
    </dxf>
    <dxf>
      <numFmt numFmtId="165" formatCode="_-[$$-409]* #,##0.00_ ;_-[$$-409]* \-#,##0.00\ ;_-[$$-409]* &quot;-&quot;??_ ;_-@_ "/>
    </dxf>
  </dxfs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FF99FF"/>
      <color rgb="FFFFCC00"/>
      <color rgb="FFFF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07/relationships/slicerCache" Target="slicerCaches/slicerCache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chartsheet" Target="chartsheets/sheet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[פתרון מהלימודיה רועי עידן.xlsx]ציר!PivotTable1</c:name>
    <c:fmtId val="0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title>
    <c:autoTitleDeleted val="0"/>
    <c:pivotFmts>
      <c:pivotFmt>
        <c:idx val="0"/>
        <c:spPr>
          <a:solidFill>
            <a:schemeClr val="accent1"/>
          </a:solidFill>
          <a:ln w="25400">
            <a:solidFill>
              <a:schemeClr val="lt1"/>
            </a:solidFill>
          </a:ln>
          <a:effectLst/>
          <a:sp3d contourW="25400">
            <a:contourClr>
              <a:schemeClr val="lt1"/>
            </a:contourClr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he-IL"/>
            </a:p>
          </c:txPr>
          <c:dLblPos val="bestFit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25400">
            <a:solidFill>
              <a:schemeClr val="lt1"/>
            </a:solidFill>
          </a:ln>
          <a:effectLst/>
          <a:sp3d contourW="25400">
            <a:contourClr>
              <a:schemeClr val="lt1"/>
            </a:contourClr>
          </a:sp3d>
        </c:spPr>
      </c:pivotFmt>
      <c:pivotFmt>
        <c:idx val="2"/>
        <c:spPr>
          <a:solidFill>
            <a:schemeClr val="accent1"/>
          </a:solidFill>
          <a:ln w="25400">
            <a:solidFill>
              <a:schemeClr val="lt1"/>
            </a:solidFill>
          </a:ln>
          <a:effectLst/>
          <a:sp3d contourW="25400">
            <a:contourClr>
              <a:schemeClr val="lt1"/>
            </a:contourClr>
          </a:sp3d>
        </c:spPr>
      </c:pivotFmt>
      <c:pivotFmt>
        <c:idx val="3"/>
        <c:spPr>
          <a:solidFill>
            <a:schemeClr val="accent1"/>
          </a:solidFill>
          <a:ln w="25400">
            <a:solidFill>
              <a:schemeClr val="lt1"/>
            </a:solidFill>
          </a:ln>
          <a:effectLst/>
          <a:sp3d contourW="25400">
            <a:contourClr>
              <a:schemeClr val="lt1"/>
            </a:contourClr>
          </a:sp3d>
        </c:spPr>
      </c:pivotFmt>
      <c:pivotFmt>
        <c:idx val="4"/>
        <c:spPr>
          <a:solidFill>
            <a:schemeClr val="accent1"/>
          </a:solidFill>
          <a:ln w="25400">
            <a:solidFill>
              <a:schemeClr val="lt1"/>
            </a:solidFill>
          </a:ln>
          <a:effectLst/>
          <a:sp3d contourW="25400">
            <a:contourClr>
              <a:schemeClr val="lt1"/>
            </a:contourClr>
          </a:sp3d>
        </c:spPr>
      </c:pivotFmt>
      <c:pivotFmt>
        <c:idx val="5"/>
        <c:spPr>
          <a:solidFill>
            <a:schemeClr val="accent1"/>
          </a:solidFill>
          <a:ln w="25400">
            <a:solidFill>
              <a:schemeClr val="lt1"/>
            </a:solidFill>
          </a:ln>
          <a:effectLst/>
          <a:sp3d contourW="25400">
            <a:contourClr>
              <a:schemeClr val="lt1"/>
            </a:contourClr>
          </a:sp3d>
        </c:spPr>
      </c:pivotFmt>
    </c:pivotFmts>
    <c:view3D>
      <c:rotX val="30"/>
      <c:rotY val="36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963035274541636"/>
          <c:y val="0.23493192736872803"/>
          <c:w val="0.74930938469203612"/>
          <c:h val="0.67594357722828502"/>
        </c:manualLayout>
      </c:layout>
      <c:pie3DChart>
        <c:varyColors val="1"/>
        <c:ser>
          <c:idx val="0"/>
          <c:order val="0"/>
          <c:tx>
            <c:strRef>
              <c:f>ציר!$B$3</c:f>
              <c:strCache>
                <c:ptCount val="1"/>
                <c:pt idx="0">
                  <c:v>סה"כ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FB1E-4092-863F-46F6BDAC910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FB1E-4092-863F-46F6BDAC910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FB1E-4092-863F-46F6BDAC910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FB1E-4092-863F-46F6BDAC910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FB1E-4092-863F-46F6BDAC910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he-IL"/>
              </a:p>
            </c:txPr>
            <c:dLblPos val="bestFit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ציר!$A$4:$A$9</c:f>
              <c:strCache>
                <c:ptCount val="5"/>
                <c:pt idx="0">
                  <c:v>חדרה</c:v>
                </c:pt>
                <c:pt idx="1">
                  <c:v>חיפה</c:v>
                </c:pt>
                <c:pt idx="2">
                  <c:v>כפר סבא</c:v>
                </c:pt>
                <c:pt idx="3">
                  <c:v>נתניה </c:v>
                </c:pt>
                <c:pt idx="4">
                  <c:v>תל אביב</c:v>
                </c:pt>
              </c:strCache>
            </c:strRef>
          </c:cat>
          <c:val>
            <c:numRef>
              <c:f>ציר!$B$4:$B$9</c:f>
              <c:numCache>
                <c:formatCode>_-[$$-409]* #,##0.00_ ;_-[$$-409]* \-#,##0.00\ ;_-[$$-409]* "-"??_ ;_-@_ </c:formatCode>
                <c:ptCount val="5"/>
                <c:pt idx="0">
                  <c:v>11577.391304347826</c:v>
                </c:pt>
                <c:pt idx="1">
                  <c:v>13345.217391304348</c:v>
                </c:pt>
                <c:pt idx="2">
                  <c:v>8938.8405797101441</c:v>
                </c:pt>
                <c:pt idx="3">
                  <c:v>11927.246376811594</c:v>
                </c:pt>
                <c:pt idx="4">
                  <c:v>23301.73913043478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3F-4C61-AC61-9F33899843E4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סינון!$G$1</c:f>
              <c:strCache>
                <c:ptCount val="1"/>
                <c:pt idx="0">
                  <c:v>עלות עסקה בש"ח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he-I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סינון!$A$4:$A$35</c:f>
              <c:numCache>
                <c:formatCode>General</c:formatCode>
                <c:ptCount val="9"/>
                <c:pt idx="0">
                  <c:v>100110</c:v>
                </c:pt>
                <c:pt idx="1">
                  <c:v>100116</c:v>
                </c:pt>
                <c:pt idx="2">
                  <c:v>100114</c:v>
                </c:pt>
                <c:pt idx="3">
                  <c:v>100117</c:v>
                </c:pt>
                <c:pt idx="4">
                  <c:v>100131</c:v>
                </c:pt>
                <c:pt idx="5">
                  <c:v>100124</c:v>
                </c:pt>
                <c:pt idx="6">
                  <c:v>100126</c:v>
                </c:pt>
                <c:pt idx="7">
                  <c:v>100128</c:v>
                </c:pt>
                <c:pt idx="8">
                  <c:v>100103</c:v>
                </c:pt>
              </c:numCache>
            </c:numRef>
          </c:cat>
          <c:val>
            <c:numRef>
              <c:f>סינון!$G$2:$G$35</c:f>
              <c:numCache>
                <c:formatCode>General</c:formatCode>
                <c:ptCount val="9"/>
                <c:pt idx="0">
                  <c:v>9661</c:v>
                </c:pt>
                <c:pt idx="1">
                  <c:v>8595</c:v>
                </c:pt>
                <c:pt idx="2">
                  <c:v>11568</c:v>
                </c:pt>
                <c:pt idx="3">
                  <c:v>9301</c:v>
                </c:pt>
                <c:pt idx="4">
                  <c:v>9010</c:v>
                </c:pt>
                <c:pt idx="5">
                  <c:v>11492</c:v>
                </c:pt>
                <c:pt idx="6">
                  <c:v>12116</c:v>
                </c:pt>
                <c:pt idx="7">
                  <c:v>9177</c:v>
                </c:pt>
                <c:pt idx="8">
                  <c:v>8681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CF-4F9B-A509-AB06F5FD9D3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745951"/>
        <c:axId val="158742591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סינון!$A$1</c15:sqref>
                        </c15:formulaRef>
                      </c:ext>
                    </c:extLst>
                    <c:strCache>
                      <c:ptCount val="1"/>
                      <c:pt idx="0">
                        <c:v>קוד עסקה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he-IL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numRef>
                    <c:extLst>
                      <c:ext uri="{02D57815-91ED-43cb-92C2-25804820EDAC}">
                        <c15:formulaRef>
                          <c15:sqref>סינון!$A$4:$A$35</c15:sqref>
                        </c15:formulaRef>
                      </c:ext>
                    </c:extLst>
                    <c:numCache>
                      <c:formatCode>General</c:formatCode>
                      <c:ptCount val="9"/>
                      <c:pt idx="0">
                        <c:v>100110</c:v>
                      </c:pt>
                      <c:pt idx="1">
                        <c:v>100116</c:v>
                      </c:pt>
                      <c:pt idx="2">
                        <c:v>100114</c:v>
                      </c:pt>
                      <c:pt idx="3">
                        <c:v>100117</c:v>
                      </c:pt>
                      <c:pt idx="4">
                        <c:v>100131</c:v>
                      </c:pt>
                      <c:pt idx="5">
                        <c:v>100124</c:v>
                      </c:pt>
                      <c:pt idx="6">
                        <c:v>100126</c:v>
                      </c:pt>
                      <c:pt idx="7">
                        <c:v>100128</c:v>
                      </c:pt>
                      <c:pt idx="8">
                        <c:v>100103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סינון!$A$2:$A$35</c15:sqref>
                        </c15:formulaRef>
                      </c:ext>
                    </c:extLst>
                    <c:numCache>
                      <c:formatCode>General</c:formatCode>
                      <c:ptCount val="9"/>
                      <c:pt idx="0">
                        <c:v>100110</c:v>
                      </c:pt>
                      <c:pt idx="1">
                        <c:v>100116</c:v>
                      </c:pt>
                      <c:pt idx="2">
                        <c:v>100114</c:v>
                      </c:pt>
                      <c:pt idx="3">
                        <c:v>100117</c:v>
                      </c:pt>
                      <c:pt idx="4">
                        <c:v>100131</c:v>
                      </c:pt>
                      <c:pt idx="5">
                        <c:v>100124</c:v>
                      </c:pt>
                      <c:pt idx="6">
                        <c:v>100126</c:v>
                      </c:pt>
                      <c:pt idx="7">
                        <c:v>100128</c:v>
                      </c:pt>
                      <c:pt idx="8">
                        <c:v>100103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F4CF-4F9B-A509-AB06F5FD9D30}"/>
                  </c:ext>
                </c:extLst>
              </c15:ser>
            </c15:filteredBarSeries>
          </c:ext>
        </c:extLst>
      </c:barChart>
      <c:catAx>
        <c:axId val="158745951"/>
        <c:scaling>
          <c:orientation val="maxMin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/>
                  <a:t>קוד עסקה</a:t>
                </a:r>
              </a:p>
              <a:p>
                <a:pPr>
                  <a:defRPr/>
                </a:pPr>
                <a:endParaRPr lang="he-IL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he-I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58742591"/>
        <c:crosses val="autoZero"/>
        <c:auto val="1"/>
        <c:lblAlgn val="ctr"/>
        <c:lblOffset val="100"/>
        <c:noMultiLvlLbl val="0"/>
      </c:catAx>
      <c:valAx>
        <c:axId val="158742591"/>
        <c:scaling>
          <c:orientation val="minMax"/>
          <c:max val="13000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/>
                  <a:t>עלות עסקה בשח</a:t>
                </a:r>
              </a:p>
              <a:p>
                <a:pPr>
                  <a:defRPr/>
                </a:pPr>
                <a:endParaRPr lang="he-IL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he-I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58745951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17D69F91-D0D7-42D3-8FB8-7C8C3A01B1B9}">
  <sheetPr/>
  <sheetViews>
    <sheetView zoomScale="127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685800</xdr:colOff>
      <xdr:row>12</xdr:row>
      <xdr:rowOff>144780</xdr:rowOff>
    </xdr:from>
    <xdr:to>
      <xdr:col>8</xdr:col>
      <xdr:colOff>576435</xdr:colOff>
      <xdr:row>30</xdr:row>
      <xdr:rowOff>67104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E29B2F73-DDEE-40D8-8052-1F78F80D9C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81710465" y="2636520"/>
          <a:ext cx="8059275" cy="307700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548640</xdr:colOff>
      <xdr:row>3</xdr:row>
      <xdr:rowOff>15240</xdr:rowOff>
    </xdr:from>
    <xdr:to>
      <xdr:col>8</xdr:col>
      <xdr:colOff>591696</xdr:colOff>
      <xdr:row>16</xdr:row>
      <xdr:rowOff>42232</xdr:rowOff>
    </xdr:to>
    <xdr:pic>
      <xdr:nvPicPr>
        <xdr:cNvPr id="3" name="תמונה 2">
          <a:extLst>
            <a:ext uri="{FF2B5EF4-FFF2-40B4-BE49-F238E27FC236}">
              <a16:creationId xmlns:a16="http://schemas.microsoft.com/office/drawing/2014/main" id="{E3F552F4-1600-93A2-03A3-49476A95BD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82411484" y="1219200"/>
          <a:ext cx="8211696" cy="230537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355934</xdr:colOff>
      <xdr:row>2</xdr:row>
      <xdr:rowOff>68580</xdr:rowOff>
    </xdr:from>
    <xdr:to>
      <xdr:col>19</xdr:col>
      <xdr:colOff>545987</xdr:colOff>
      <xdr:row>17</xdr:row>
      <xdr:rowOff>0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187586C7-CAC7-154C-8574-207C73D376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73168413" y="419100"/>
          <a:ext cx="10919013" cy="2560320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952500</xdr:colOff>
      <xdr:row>18</xdr:row>
      <xdr:rowOff>38100</xdr:rowOff>
    </xdr:from>
    <xdr:to>
      <xdr:col>3</xdr:col>
      <xdr:colOff>91440</xdr:colOff>
      <xdr:row>32</xdr:row>
      <xdr:rowOff>51435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סוג לקוח">
              <a:extLst>
                <a:ext uri="{FF2B5EF4-FFF2-40B4-BE49-F238E27FC236}">
                  <a16:creationId xmlns:a16="http://schemas.microsoft.com/office/drawing/2014/main" id="{8374265A-349D-F4E2-7DC9-04F25671367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סוג לקוח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0984351920" y="3192780"/>
              <a:ext cx="1828800" cy="24669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he-IL" sz="1100"/>
                <a:t>צורה זו מייצגת כלי פריסה. כלי פריסה נתמכים ב- Excel 2010 ואילך.
אם הצורה השתנתה בגירסה קודמת של Excel, או אם חוברת העבודה נשמרה ב- Excel 2003 או בגירסה קודמת, אין אפשרות להשתמש בכלי הפריסה.</a:t>
              </a:r>
            </a:p>
          </xdr:txBody>
        </xdr:sp>
      </mc:Fallback>
    </mc:AlternateContent>
    <xdr:clientData/>
  </xdr:twoCellAnchor>
  <xdr:twoCellAnchor>
    <xdr:from>
      <xdr:col>6</xdr:col>
      <xdr:colOff>0</xdr:colOff>
      <xdr:row>22</xdr:row>
      <xdr:rowOff>53340</xdr:rowOff>
    </xdr:from>
    <xdr:to>
      <xdr:col>18</xdr:col>
      <xdr:colOff>342900</xdr:colOff>
      <xdr:row>44</xdr:row>
      <xdr:rowOff>106680</xdr:rowOff>
    </xdr:to>
    <xdr:graphicFrame macro="">
      <xdr:nvGraphicFramePr>
        <xdr:cNvPr id="6" name="תרשים 5">
          <a:extLst>
            <a:ext uri="{FF2B5EF4-FFF2-40B4-BE49-F238E27FC236}">
              <a16:creationId xmlns:a16="http://schemas.microsoft.com/office/drawing/2014/main" id="{A07D8868-84C6-12E9-972D-D58DDE113A2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40</xdr:row>
      <xdr:rowOff>106680</xdr:rowOff>
    </xdr:from>
    <xdr:to>
      <xdr:col>14</xdr:col>
      <xdr:colOff>90437</xdr:colOff>
      <xdr:row>58</xdr:row>
      <xdr:rowOff>15240</xdr:rowOff>
    </xdr:to>
    <xdr:pic>
      <xdr:nvPicPr>
        <xdr:cNvPr id="3" name="תמונה 2">
          <a:extLst>
            <a:ext uri="{FF2B5EF4-FFF2-40B4-BE49-F238E27FC236}">
              <a16:creationId xmlns:a16="http://schemas.microsoft.com/office/drawing/2014/main" id="{CB230093-205C-418E-A160-33FDDD3C3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76976763" y="2773680"/>
          <a:ext cx="12777737" cy="30632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13</xdr:row>
      <xdr:rowOff>30481</xdr:rowOff>
    </xdr:from>
    <xdr:to>
      <xdr:col>18</xdr:col>
      <xdr:colOff>284934</xdr:colOff>
      <xdr:row>28</xdr:row>
      <xdr:rowOff>38101</xdr:rowOff>
    </xdr:to>
    <xdr:pic>
      <xdr:nvPicPr>
        <xdr:cNvPr id="3" name="תמונה 2">
          <a:extLst>
            <a:ext uri="{FF2B5EF4-FFF2-40B4-BE49-F238E27FC236}">
              <a16:creationId xmlns:a16="http://schemas.microsoft.com/office/drawing/2014/main" id="{A0C80286-99CA-3F9B-305D-1C9959364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74100026" y="2712721"/>
          <a:ext cx="8354513" cy="263652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605494</xdr:colOff>
      <xdr:row>0</xdr:row>
      <xdr:rowOff>457199</xdr:rowOff>
    </xdr:from>
    <xdr:to>
      <xdr:col>20</xdr:col>
      <xdr:colOff>651802</xdr:colOff>
      <xdr:row>17</xdr:row>
      <xdr:rowOff>152400</xdr:rowOff>
    </xdr:to>
    <xdr:pic>
      <xdr:nvPicPr>
        <xdr:cNvPr id="3" name="תמונה 2">
          <a:extLst>
            <a:ext uri="{FF2B5EF4-FFF2-40B4-BE49-F238E27FC236}">
              <a16:creationId xmlns:a16="http://schemas.microsoft.com/office/drawing/2014/main" id="{50E79854-83DC-0426-7DE2-B32C48F8EF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72392038" y="457199"/>
          <a:ext cx="7422468" cy="306324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53340</xdr:colOff>
      <xdr:row>0</xdr:row>
      <xdr:rowOff>515912</xdr:rowOff>
    </xdr:from>
    <xdr:to>
      <xdr:col>14</xdr:col>
      <xdr:colOff>199864</xdr:colOff>
      <xdr:row>15</xdr:row>
      <xdr:rowOff>85145</xdr:rowOff>
    </xdr:to>
    <xdr:pic>
      <xdr:nvPicPr>
        <xdr:cNvPr id="3" name="תמונה 2">
          <a:extLst>
            <a:ext uri="{FF2B5EF4-FFF2-40B4-BE49-F238E27FC236}">
              <a16:creationId xmlns:a16="http://schemas.microsoft.com/office/drawing/2014/main" id="{41ACEFBE-6978-8E36-FB10-894F8D83D5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76867336" y="515912"/>
          <a:ext cx="6204424" cy="258675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31143</xdr:colOff>
      <xdr:row>11</xdr:row>
      <xdr:rowOff>34788</xdr:rowOff>
    </xdr:from>
    <xdr:to>
      <xdr:col>12</xdr:col>
      <xdr:colOff>331305</xdr:colOff>
      <xdr:row>28</xdr:row>
      <xdr:rowOff>64251</xdr:rowOff>
    </xdr:to>
    <xdr:pic>
      <xdr:nvPicPr>
        <xdr:cNvPr id="3" name="תמונה 2">
          <a:extLst>
            <a:ext uri="{FF2B5EF4-FFF2-40B4-BE49-F238E27FC236}">
              <a16:creationId xmlns:a16="http://schemas.microsoft.com/office/drawing/2014/main" id="{4D37EB7E-80E7-5689-7063-7A3BABA8D5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56996782" y="2320788"/>
          <a:ext cx="5905831" cy="295819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9288000" cy="6066000"/>
    <xdr:graphicFrame macro="">
      <xdr:nvGraphicFramePr>
        <xdr:cNvPr id="2" name="תרשים 1">
          <a:extLst>
            <a:ext uri="{FF2B5EF4-FFF2-40B4-BE49-F238E27FC236}">
              <a16:creationId xmlns:a16="http://schemas.microsoft.com/office/drawing/2014/main" id="{A22F49B2-8DA7-28D2-7E9D-434AFBCE995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משתמש" refreshedDate="46050.766757175923" createdVersion="8" refreshedVersion="8" minRefreshableVersion="3" recordCount="36" xr:uid="{8CAD6C08-CF99-4A5A-AC0D-F6ADA44EBDD8}">
  <cacheSource type="worksheet">
    <worksheetSource ref="A1:H37" sheet="מכירות"/>
  </cacheSource>
  <cacheFields count="9">
    <cacheField name="קוד עסקה" numFmtId="0">
      <sharedItems containsSemiMixedTypes="0" containsString="0" containsNumber="1" containsInteger="1" minValue="100100" maxValue="100135"/>
    </cacheField>
    <cacheField name="סוג לקוח" numFmtId="0">
      <sharedItems count="3">
        <s v="עסקי"/>
        <s v="ממשלתי"/>
        <s v="פרטי"/>
      </sharedItems>
    </cacheField>
    <cacheField name="שם פרטי" numFmtId="0">
      <sharedItems/>
    </cacheField>
    <cacheField name="שם משפחה" numFmtId="0">
      <sharedItems/>
    </cacheField>
    <cacheField name="מיקום הסניף" numFmtId="0">
      <sharedItems count="5">
        <s v="תל אביב"/>
        <s v="חדרה"/>
        <s v="נתניה "/>
        <s v="חיפה"/>
        <s v="כפר סבא"/>
      </sharedItems>
    </cacheField>
    <cacheField name="תאריך העסקה" numFmtId="14">
      <sharedItems containsSemiMixedTypes="0" containsNonDate="0" containsDate="1" containsString="0" minDate="2020-09-30T00:00:00" maxDate="2020-12-30T00:00:00"/>
    </cacheField>
    <cacheField name="עלות עסקה בש&quot;ח" numFmtId="0">
      <sharedItems containsSemiMixedTypes="0" containsString="0" containsNumber="1" containsInteger="1" minValue="4204" maxValue="12835"/>
    </cacheField>
    <cacheField name="מספר תשלומים חודשיים" numFmtId="0">
      <sharedItems containsSemiMixedTypes="0" containsString="0" containsNumber="1" containsInteger="1" minValue="1" maxValue="24"/>
    </cacheField>
    <cacheField name="סך עלות העסקאות בדולר" numFmtId="0" formula="'עלות עסקה בש&quot;ח'/3.45" databaseField="0"/>
  </cacheFields>
  <extLst>
    <ext xmlns:x14="http://schemas.microsoft.com/office/spreadsheetml/2009/9/main" uri="{725AE2AE-9491-48be-B2B4-4EB974FC3084}">
      <x14:pivotCacheDefinition pivotCacheId="813248711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">
  <r>
    <n v="100100"/>
    <x v="0"/>
    <s v="אברהם "/>
    <s v="תומרקין"/>
    <x v="0"/>
    <d v="2020-10-27T00:00:00"/>
    <n v="10366"/>
    <n v="24"/>
  </r>
  <r>
    <n v="100105"/>
    <x v="1"/>
    <s v="בתיה "/>
    <s v="שמריהו"/>
    <x v="1"/>
    <d v="2020-11-12T00:00:00"/>
    <n v="10371"/>
    <n v="12"/>
  </r>
  <r>
    <n v="100110"/>
    <x v="2"/>
    <s v="גד "/>
    <s v="רוזנבאום"/>
    <x v="2"/>
    <d v="2020-10-09T00:00:00"/>
    <n v="9661"/>
    <n v="6"/>
  </r>
  <r>
    <n v="100111"/>
    <x v="2"/>
    <s v="דניאלה "/>
    <s v="קרסו"/>
    <x v="3"/>
    <d v="2020-12-23T00:00:00"/>
    <n v="8065"/>
    <n v="18"/>
  </r>
  <r>
    <n v="100106"/>
    <x v="1"/>
    <s v="רומי"/>
    <s v="הרשקוביץ"/>
    <x v="4"/>
    <d v="2020-10-29T00:00:00"/>
    <n v="9502"/>
    <n v="5"/>
  </r>
  <r>
    <n v="100116"/>
    <x v="2"/>
    <s v="ויקטור "/>
    <s v="פרס"/>
    <x v="3"/>
    <d v="2020-11-10T00:00:00"/>
    <n v="8595"/>
    <n v="1"/>
  </r>
  <r>
    <n v="100123"/>
    <x v="0"/>
    <s v="זאב "/>
    <s v="אלוני"/>
    <x v="2"/>
    <d v="2020-10-25T00:00:00"/>
    <n v="6627"/>
    <n v="5"/>
  </r>
  <r>
    <n v="100114"/>
    <x v="2"/>
    <s v="חביבה "/>
    <s v="בן זאב"/>
    <x v="1"/>
    <d v="2020-11-21T00:00:00"/>
    <n v="11568"/>
    <n v="18"/>
  </r>
  <r>
    <n v="100122"/>
    <x v="1"/>
    <s v="טובה "/>
    <s v="האוזנר"/>
    <x v="3"/>
    <d v="2020-10-10T00:00:00"/>
    <n v="4663"/>
    <n v="3"/>
  </r>
  <r>
    <n v="100117"/>
    <x v="2"/>
    <s v="יניב "/>
    <s v="רבין"/>
    <x v="4"/>
    <d v="2020-10-16T00:00:00"/>
    <n v="9301"/>
    <n v="5"/>
  </r>
  <r>
    <n v="100104"/>
    <x v="2"/>
    <s v="כרמלה "/>
    <s v="נחמן"/>
    <x v="3"/>
    <d v="2020-10-02T00:00:00"/>
    <n v="4942"/>
    <n v="1"/>
  </r>
  <r>
    <n v="100130"/>
    <x v="1"/>
    <s v="לנה "/>
    <s v="מיוחס"/>
    <x v="2"/>
    <d v="2020-12-09T00:00:00"/>
    <n v="6136"/>
    <n v="12"/>
  </r>
  <r>
    <n v="100118"/>
    <x v="0"/>
    <s v="מעוז "/>
    <s v="כספי"/>
    <x v="0"/>
    <d v="2020-11-09T00:00:00"/>
    <n v="10199"/>
    <n v="6"/>
  </r>
  <r>
    <n v="100125"/>
    <x v="1"/>
    <s v="נצחיה "/>
    <s v="לוי"/>
    <x v="3"/>
    <d v="2020-12-01T00:00:00"/>
    <n v="9481"/>
    <n v="2"/>
  </r>
  <r>
    <n v="100121"/>
    <x v="0"/>
    <s v="סער "/>
    <s v="כהן"/>
    <x v="0"/>
    <d v="2020-10-30T00:00:00"/>
    <n v="12085"/>
    <n v="24"/>
  </r>
  <r>
    <n v="100101"/>
    <x v="1"/>
    <s v="עדינה "/>
    <s v="כרמלי"/>
    <x v="1"/>
    <d v="2020-12-04T00:00:00"/>
    <n v="4896"/>
    <n v="6"/>
  </r>
  <r>
    <n v="100131"/>
    <x v="2"/>
    <s v="פטר "/>
    <s v="כנען"/>
    <x v="3"/>
    <d v="2020-10-25T00:00:00"/>
    <n v="9010"/>
    <n v="2"/>
  </r>
  <r>
    <n v="100107"/>
    <x v="1"/>
    <s v="צביה "/>
    <s v="כנפו"/>
    <x v="2"/>
    <d v="2020-10-31T00:00:00"/>
    <n v="9139"/>
    <n v="18"/>
  </r>
  <r>
    <n v="100120"/>
    <x v="0"/>
    <s v="קלמן "/>
    <s v="לוטן"/>
    <x v="0"/>
    <d v="2020-10-06T00:00:00"/>
    <n v="4204"/>
    <n v="6"/>
  </r>
  <r>
    <n v="100132"/>
    <x v="0"/>
    <s v="רחמים "/>
    <s v="לויתן"/>
    <x v="4"/>
    <d v="2020-11-20T00:00:00"/>
    <n v="8298"/>
    <n v="12"/>
  </r>
  <r>
    <n v="100124"/>
    <x v="2"/>
    <s v="שמעון "/>
    <s v="להבי"/>
    <x v="1"/>
    <d v="2020-12-09T00:00:00"/>
    <n v="11492"/>
    <n v="4"/>
  </r>
  <r>
    <n v="100108"/>
    <x v="1"/>
    <s v="תומר "/>
    <s v="לזרוב"/>
    <x v="3"/>
    <d v="2020-10-05T00:00:00"/>
    <n v="4326"/>
    <n v="6"/>
  </r>
  <r>
    <n v="100119"/>
    <x v="1"/>
    <s v="אברהם "/>
    <s v="הורוביץ"/>
    <x v="2"/>
    <d v="2020-11-27T00:00:00"/>
    <n v="11647"/>
    <n v="24"/>
  </r>
  <r>
    <n v="100112"/>
    <x v="0"/>
    <s v="בתיה "/>
    <s v="הרפז"/>
    <x v="0"/>
    <d v="2020-12-29T00:00:00"/>
    <n v="12835"/>
    <n v="5"/>
  </r>
  <r>
    <n v="100114"/>
    <x v="2"/>
    <s v="גד "/>
    <s v="אשכנזי"/>
    <x v="3"/>
    <d v="2020-11-06T00:00:00"/>
    <n v="5079"/>
    <n v="12"/>
  </r>
  <r>
    <n v="100129"/>
    <x v="2"/>
    <s v="דניאלה "/>
    <s v="ברק"/>
    <x v="1"/>
    <d v="2020-11-26T00:00:00"/>
    <n v="7705"/>
    <n v="3"/>
  </r>
  <r>
    <n v="100126"/>
    <x v="2"/>
    <s v="הדס "/>
    <s v="כץ"/>
    <x v="2"/>
    <d v="2020-12-03T00:00:00"/>
    <n v="12116"/>
    <n v="6"/>
  </r>
  <r>
    <n v="100134"/>
    <x v="2"/>
    <s v="ויקטור "/>
    <s v="קלנטרו"/>
    <x v="0"/>
    <d v="2020-12-06T00:00:00"/>
    <n v="8416"/>
    <n v="5"/>
  </r>
  <r>
    <n v="100102"/>
    <x v="0"/>
    <s v="זאב "/>
    <s v="קלמנוביץ"/>
    <x v="4"/>
    <d v="2020-11-18T00:00:00"/>
    <n v="8362"/>
    <n v="12"/>
  </r>
  <r>
    <n v="100128"/>
    <x v="2"/>
    <s v="חביבה "/>
    <s v="קיסר"/>
    <x v="1"/>
    <d v="2020-11-02T00:00:00"/>
    <n v="9177"/>
    <n v="6"/>
  </r>
  <r>
    <n v="100109"/>
    <x v="0"/>
    <s v="טובה "/>
    <s v="מנשוק"/>
    <x v="0"/>
    <d v="2020-11-02T00:00:00"/>
    <n v="5596"/>
    <n v="4"/>
  </r>
  <r>
    <n v="100135"/>
    <x v="0"/>
    <s v="יניב "/>
    <s v="מזרחי"/>
    <x v="3"/>
    <d v="2020-11-03T00:00:00"/>
    <n v="10350"/>
    <n v="4"/>
  </r>
  <r>
    <n v="100127"/>
    <x v="0"/>
    <s v="כרמלה "/>
    <s v="מנטש"/>
    <x v="2"/>
    <d v="2020-09-30T00:00:00"/>
    <n v="12745"/>
    <n v="24"/>
  </r>
  <r>
    <n v="100103"/>
    <x v="2"/>
    <s v="לנה "/>
    <s v="מערבי"/>
    <x v="0"/>
    <d v="2020-10-03T00:00:00"/>
    <n v="8681"/>
    <n v="1"/>
  </r>
  <r>
    <n v="100133"/>
    <x v="0"/>
    <s v="מעוז "/>
    <s v="מוגרבי"/>
    <x v="0"/>
    <d v="2020-11-06T00:00:00"/>
    <n v="8009"/>
    <n v="6"/>
  </r>
  <r>
    <n v="100113"/>
    <x v="0"/>
    <s v="נצחיה "/>
    <s v="מצליח"/>
    <x v="4"/>
    <d v="2020-10-29T00:00:00"/>
    <n v="4878"/>
    <n v="1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59A5A6A-5D17-4010-9D05-8547787010DF}" name="PivotTable1" cacheId="0" applyNumberFormats="0" applyBorderFormats="0" applyFontFormats="0" applyPatternFormats="0" applyAlignmentFormats="0" applyWidthHeightFormats="1" dataCaption="ערכים" updatedVersion="8" minRefreshableVersion="3" useAutoFormatting="1" itemPrintTitles="1" createdVersion="8" indent="0" outline="1" outlineData="1" multipleFieldFilters="0" chartFormat="2">
  <location ref="A3:B9" firstHeaderRow="1" firstDataRow="1" firstDataCol="1"/>
  <pivotFields count="9">
    <pivotField showAll="0"/>
    <pivotField showAll="0">
      <items count="4">
        <item h="1" x="1"/>
        <item x="0"/>
        <item x="2"/>
        <item t="default"/>
      </items>
    </pivotField>
    <pivotField showAll="0"/>
    <pivotField showAll="0"/>
    <pivotField axis="axisRow" showAll="0">
      <items count="6">
        <item x="1"/>
        <item x="3"/>
        <item x="4"/>
        <item x="2"/>
        <item x="0"/>
        <item t="default"/>
      </items>
    </pivotField>
    <pivotField numFmtId="14" showAll="0"/>
    <pivotField showAll="0"/>
    <pivotField showAll="0"/>
    <pivotField dataField="1" dragToRow="0" dragToCol="0" dragToPage="0" showAll="0" defaultSubtotal="0"/>
  </pivotFields>
  <rowFields count="1">
    <field x="4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סכום של סך עלות העסקאות בדולר" fld="8" baseField="0" baseItem="0" numFmtId="165"/>
  </dataFields>
  <formats count="1">
    <format dxfId="2">
      <pivotArea outline="0" collapsedLevelsAreSubtotals="1" fieldPosition="0"/>
    </format>
  </formats>
  <chartFormats count="6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4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4" count="1" selected="0">
            <x v="1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4" count="1" selected="0">
            <x v="2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4" count="1" selected="0">
            <x v="3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4" count="1" selected="0">
            <x v="4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סוג_לקוח" xr10:uid="{1E889B6D-B4E3-42D9-B48F-B93AA9A80860}" sourceName="סוג לקוח">
  <pivotTables>
    <pivotTable tabId="4" name="PivotTable1"/>
  </pivotTables>
  <data>
    <tabular pivotCacheId="813248711">
      <items count="3">
        <i x="1"/>
        <i x="0" s="1"/>
        <i x="2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סוג לקוח" xr10:uid="{5F865EE1-22D5-4F4A-9428-E97D48A14B81}" cache="Slicer_סוג_לקוח" caption="סוג לקוח" rowHeight="234950"/>
</slicer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drawing" Target="../drawings/drawing3.xml"/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גיליון1"/>
  <dimension ref="A1:N37"/>
  <sheetViews>
    <sheetView rightToLeft="1" workbookViewId="0">
      <selection activeCell="G38" sqref="G38"/>
    </sheetView>
  </sheetViews>
  <sheetFormatPr defaultRowHeight="13.8" x14ac:dyDescent="0.25"/>
  <cols>
    <col min="1" max="1" width="10.3984375" style="1" customWidth="1"/>
    <col min="2" max="2" width="8.59765625" style="1" customWidth="1"/>
    <col min="3" max="3" width="9.796875" style="1" customWidth="1"/>
    <col min="4" max="4" width="12.69921875" style="1" customWidth="1"/>
    <col min="5" max="5" width="12.59765625" style="1" customWidth="1"/>
    <col min="6" max="6" width="14.296875" style="1" customWidth="1"/>
    <col min="7" max="7" width="15.3984375" style="1" customWidth="1"/>
    <col min="8" max="8" width="23.3984375" style="1" customWidth="1"/>
    <col min="9" max="9" width="15.59765625" style="1" bestFit="1" customWidth="1"/>
    <col min="10" max="16384" width="8.796875" style="1"/>
  </cols>
  <sheetData>
    <row r="1" spans="1:14" ht="44.4" customHeight="1" x14ac:dyDescent="0.25">
      <c r="A1" s="4" t="s">
        <v>0</v>
      </c>
      <c r="B1" s="9" t="s">
        <v>1</v>
      </c>
      <c r="C1" s="11" t="s">
        <v>2</v>
      </c>
      <c r="D1" s="8" t="s">
        <v>3</v>
      </c>
      <c r="E1" s="7" t="s">
        <v>71</v>
      </c>
      <c r="F1" s="6" t="s">
        <v>4</v>
      </c>
      <c r="G1" s="5" t="s">
        <v>73</v>
      </c>
      <c r="H1" s="10" t="s">
        <v>74</v>
      </c>
    </row>
    <row r="2" spans="1:14" x14ac:dyDescent="0.25">
      <c r="A2" s="1">
        <v>100100</v>
      </c>
      <c r="B2" s="1" t="s">
        <v>72</v>
      </c>
      <c r="C2" s="1" t="s">
        <v>55</v>
      </c>
      <c r="D2" s="1" t="s">
        <v>5</v>
      </c>
      <c r="E2" s="1" t="s">
        <v>6</v>
      </c>
      <c r="F2" s="2">
        <v>44131</v>
      </c>
      <c r="G2" s="1">
        <v>10366</v>
      </c>
      <c r="H2" s="1">
        <v>24</v>
      </c>
      <c r="I2" s="2"/>
    </row>
    <row r="3" spans="1:14" x14ac:dyDescent="0.25">
      <c r="A3" s="1">
        <v>100105</v>
      </c>
      <c r="B3" s="1" t="s">
        <v>7</v>
      </c>
      <c r="C3" s="1" t="s">
        <v>8</v>
      </c>
      <c r="D3" s="1" t="s">
        <v>9</v>
      </c>
      <c r="E3" s="1" t="s">
        <v>10</v>
      </c>
      <c r="F3" s="2">
        <v>44147</v>
      </c>
      <c r="G3" s="1">
        <v>10371</v>
      </c>
      <c r="H3" s="1">
        <v>12</v>
      </c>
      <c r="I3" s="2"/>
    </row>
    <row r="4" spans="1:14" x14ac:dyDescent="0.25">
      <c r="A4" s="1">
        <v>100110</v>
      </c>
      <c r="B4" s="1" t="s">
        <v>11</v>
      </c>
      <c r="C4" s="1" t="s">
        <v>12</v>
      </c>
      <c r="D4" s="1" t="s">
        <v>13</v>
      </c>
      <c r="E4" s="1" t="s">
        <v>14</v>
      </c>
      <c r="F4" s="2">
        <v>44113</v>
      </c>
      <c r="G4" s="1">
        <v>9661</v>
      </c>
      <c r="H4" s="1">
        <v>6</v>
      </c>
      <c r="I4" s="2"/>
    </row>
    <row r="5" spans="1:14" x14ac:dyDescent="0.25">
      <c r="A5" s="1">
        <v>100111</v>
      </c>
      <c r="B5" s="1" t="s">
        <v>11</v>
      </c>
      <c r="C5" s="1" t="s">
        <v>15</v>
      </c>
      <c r="D5" s="1" t="s">
        <v>16</v>
      </c>
      <c r="E5" s="1" t="s">
        <v>17</v>
      </c>
      <c r="F5" s="2">
        <v>44188</v>
      </c>
      <c r="G5" s="1">
        <v>8065</v>
      </c>
      <c r="H5" s="1">
        <v>18</v>
      </c>
      <c r="I5" s="2"/>
    </row>
    <row r="6" spans="1:14" x14ac:dyDescent="0.25">
      <c r="A6" s="1">
        <v>100106</v>
      </c>
      <c r="B6" s="1" t="s">
        <v>7</v>
      </c>
      <c r="C6" s="1" t="s">
        <v>18</v>
      </c>
      <c r="D6" s="1" t="s">
        <v>19</v>
      </c>
      <c r="E6" s="1" t="s">
        <v>20</v>
      </c>
      <c r="F6" s="2">
        <v>44133</v>
      </c>
      <c r="G6" s="1">
        <v>9502</v>
      </c>
      <c r="H6" s="1">
        <v>5</v>
      </c>
      <c r="I6" s="2"/>
    </row>
    <row r="7" spans="1:14" x14ac:dyDescent="0.25">
      <c r="A7" s="1">
        <v>100116</v>
      </c>
      <c r="B7" s="1" t="s">
        <v>11</v>
      </c>
      <c r="C7" s="1" t="s">
        <v>21</v>
      </c>
      <c r="D7" s="1" t="s">
        <v>22</v>
      </c>
      <c r="E7" s="1" t="s">
        <v>17</v>
      </c>
      <c r="F7" s="2">
        <v>44145</v>
      </c>
      <c r="G7" s="1">
        <v>8595</v>
      </c>
      <c r="H7" s="1">
        <v>1</v>
      </c>
      <c r="I7" s="2"/>
    </row>
    <row r="8" spans="1:14" x14ac:dyDescent="0.25">
      <c r="A8" s="1">
        <v>100123</v>
      </c>
      <c r="B8" s="1" t="s">
        <v>72</v>
      </c>
      <c r="C8" s="1" t="s">
        <v>23</v>
      </c>
      <c r="D8" s="1" t="s">
        <v>24</v>
      </c>
      <c r="E8" s="1" t="s">
        <v>14</v>
      </c>
      <c r="F8" s="2">
        <v>44129</v>
      </c>
      <c r="G8" s="1">
        <v>6627</v>
      </c>
      <c r="H8" s="1">
        <v>5</v>
      </c>
      <c r="I8" s="2"/>
    </row>
    <row r="9" spans="1:14" x14ac:dyDescent="0.25">
      <c r="A9" s="1">
        <v>100114</v>
      </c>
      <c r="B9" s="1" t="s">
        <v>11</v>
      </c>
      <c r="C9" s="1" t="s">
        <v>25</v>
      </c>
      <c r="D9" s="1" t="s">
        <v>26</v>
      </c>
      <c r="E9" s="1" t="s">
        <v>10</v>
      </c>
      <c r="F9" s="2">
        <v>44156</v>
      </c>
      <c r="G9" s="1">
        <v>11568</v>
      </c>
      <c r="H9" s="1">
        <v>18</v>
      </c>
      <c r="I9" s="2"/>
    </row>
    <row r="10" spans="1:14" x14ac:dyDescent="0.25">
      <c r="A10" s="1">
        <v>100122</v>
      </c>
      <c r="B10" s="1" t="s">
        <v>7</v>
      </c>
      <c r="C10" s="1" t="s">
        <v>27</v>
      </c>
      <c r="D10" s="1" t="s">
        <v>28</v>
      </c>
      <c r="E10" s="1" t="s">
        <v>17</v>
      </c>
      <c r="F10" s="2">
        <v>44114</v>
      </c>
      <c r="G10" s="1">
        <v>4663</v>
      </c>
      <c r="H10" s="1">
        <v>3</v>
      </c>
      <c r="I10" s="2"/>
      <c r="N10" s="3"/>
    </row>
    <row r="11" spans="1:14" x14ac:dyDescent="0.25">
      <c r="A11" s="1">
        <v>100117</v>
      </c>
      <c r="B11" s="1" t="s">
        <v>11</v>
      </c>
      <c r="C11" s="1" t="s">
        <v>29</v>
      </c>
      <c r="D11" s="1" t="s">
        <v>30</v>
      </c>
      <c r="E11" s="1" t="s">
        <v>20</v>
      </c>
      <c r="F11" s="2">
        <v>44120</v>
      </c>
      <c r="G11" s="1">
        <v>9301</v>
      </c>
      <c r="H11" s="1">
        <v>5</v>
      </c>
      <c r="I11" s="2"/>
    </row>
    <row r="12" spans="1:14" x14ac:dyDescent="0.25">
      <c r="A12" s="1">
        <v>100104</v>
      </c>
      <c r="B12" s="1" t="s">
        <v>11</v>
      </c>
      <c r="C12" s="1" t="s">
        <v>31</v>
      </c>
      <c r="D12" s="1" t="s">
        <v>32</v>
      </c>
      <c r="E12" s="1" t="s">
        <v>17</v>
      </c>
      <c r="F12" s="2">
        <v>44106</v>
      </c>
      <c r="G12" s="1">
        <v>4942</v>
      </c>
      <c r="H12" s="1">
        <v>1</v>
      </c>
      <c r="I12" s="2"/>
    </row>
    <row r="13" spans="1:14" x14ac:dyDescent="0.25">
      <c r="A13" s="1">
        <v>100130</v>
      </c>
      <c r="B13" s="1" t="s">
        <v>7</v>
      </c>
      <c r="C13" s="1" t="s">
        <v>33</v>
      </c>
      <c r="D13" s="1" t="s">
        <v>34</v>
      </c>
      <c r="E13" s="1" t="s">
        <v>14</v>
      </c>
      <c r="F13" s="2">
        <v>44174</v>
      </c>
      <c r="G13" s="1">
        <v>6136</v>
      </c>
      <c r="H13" s="1">
        <v>12</v>
      </c>
      <c r="I13" s="2"/>
    </row>
    <row r="14" spans="1:14" x14ac:dyDescent="0.25">
      <c r="A14" s="1">
        <v>100118</v>
      </c>
      <c r="B14" s="1" t="s">
        <v>72</v>
      </c>
      <c r="C14" s="1" t="s">
        <v>35</v>
      </c>
      <c r="D14" s="1" t="s">
        <v>36</v>
      </c>
      <c r="E14" s="1" t="s">
        <v>6</v>
      </c>
      <c r="F14" s="2">
        <v>44144</v>
      </c>
      <c r="G14" s="1">
        <v>10199</v>
      </c>
      <c r="H14" s="1">
        <v>6</v>
      </c>
      <c r="I14" s="2"/>
    </row>
    <row r="15" spans="1:14" x14ac:dyDescent="0.25">
      <c r="A15" s="1">
        <v>100125</v>
      </c>
      <c r="B15" s="1" t="s">
        <v>7</v>
      </c>
      <c r="C15" s="1" t="s">
        <v>37</v>
      </c>
      <c r="D15" s="1" t="s">
        <v>38</v>
      </c>
      <c r="E15" s="1" t="s">
        <v>17</v>
      </c>
      <c r="F15" s="2">
        <v>44166</v>
      </c>
      <c r="G15" s="1">
        <v>9481</v>
      </c>
      <c r="H15" s="1">
        <v>2</v>
      </c>
      <c r="I15" s="2"/>
    </row>
    <row r="16" spans="1:14" x14ac:dyDescent="0.25">
      <c r="A16" s="1">
        <v>100121</v>
      </c>
      <c r="B16" s="1" t="s">
        <v>72</v>
      </c>
      <c r="C16" s="1" t="s">
        <v>39</v>
      </c>
      <c r="D16" s="1" t="s">
        <v>40</v>
      </c>
      <c r="E16" s="1" t="s">
        <v>6</v>
      </c>
      <c r="F16" s="2">
        <v>44134</v>
      </c>
      <c r="G16" s="1">
        <v>12085</v>
      </c>
      <c r="H16" s="1">
        <v>24</v>
      </c>
      <c r="I16" s="2"/>
    </row>
    <row r="17" spans="1:9" x14ac:dyDescent="0.25">
      <c r="A17" s="1">
        <v>100101</v>
      </c>
      <c r="B17" s="1" t="s">
        <v>7</v>
      </c>
      <c r="C17" s="1" t="s">
        <v>41</v>
      </c>
      <c r="D17" s="1" t="s">
        <v>42</v>
      </c>
      <c r="E17" s="1" t="s">
        <v>10</v>
      </c>
      <c r="F17" s="2">
        <v>44169</v>
      </c>
      <c r="G17" s="1">
        <v>4896</v>
      </c>
      <c r="H17" s="1">
        <v>6</v>
      </c>
      <c r="I17" s="2"/>
    </row>
    <row r="18" spans="1:9" x14ac:dyDescent="0.25">
      <c r="A18" s="1">
        <v>100131</v>
      </c>
      <c r="B18" s="1" t="s">
        <v>11</v>
      </c>
      <c r="C18" s="1" t="s">
        <v>43</v>
      </c>
      <c r="D18" s="1" t="s">
        <v>44</v>
      </c>
      <c r="E18" s="1" t="s">
        <v>17</v>
      </c>
      <c r="F18" s="2">
        <v>44129</v>
      </c>
      <c r="G18" s="1">
        <v>9010</v>
      </c>
      <c r="H18" s="1">
        <v>2</v>
      </c>
      <c r="I18" s="2"/>
    </row>
    <row r="19" spans="1:9" x14ac:dyDescent="0.25">
      <c r="A19" s="1">
        <v>100107</v>
      </c>
      <c r="B19" s="1" t="s">
        <v>7</v>
      </c>
      <c r="C19" s="1" t="s">
        <v>45</v>
      </c>
      <c r="D19" s="1" t="s">
        <v>46</v>
      </c>
      <c r="E19" s="1" t="s">
        <v>14</v>
      </c>
      <c r="F19" s="2">
        <v>44135</v>
      </c>
      <c r="G19" s="1">
        <v>9139</v>
      </c>
      <c r="H19" s="1">
        <v>18</v>
      </c>
      <c r="I19" s="2"/>
    </row>
    <row r="20" spans="1:9" x14ac:dyDescent="0.25">
      <c r="A20" s="1">
        <v>100120</v>
      </c>
      <c r="B20" s="1" t="s">
        <v>72</v>
      </c>
      <c r="C20" s="1" t="s">
        <v>47</v>
      </c>
      <c r="D20" s="1" t="s">
        <v>48</v>
      </c>
      <c r="E20" s="1" t="s">
        <v>6</v>
      </c>
      <c r="F20" s="2">
        <v>44110</v>
      </c>
      <c r="G20" s="1">
        <v>4204</v>
      </c>
      <c r="H20" s="1">
        <v>6</v>
      </c>
      <c r="I20" s="2"/>
    </row>
    <row r="21" spans="1:9" x14ac:dyDescent="0.25">
      <c r="A21" s="1">
        <v>100132</v>
      </c>
      <c r="B21" s="1" t="s">
        <v>72</v>
      </c>
      <c r="C21" s="1" t="s">
        <v>49</v>
      </c>
      <c r="D21" s="1" t="s">
        <v>50</v>
      </c>
      <c r="E21" s="1" t="s">
        <v>20</v>
      </c>
      <c r="F21" s="2">
        <v>44155</v>
      </c>
      <c r="G21" s="1">
        <v>8298</v>
      </c>
      <c r="H21" s="1">
        <v>12</v>
      </c>
      <c r="I21" s="2"/>
    </row>
    <row r="22" spans="1:9" x14ac:dyDescent="0.25">
      <c r="A22" s="1">
        <v>100124</v>
      </c>
      <c r="B22" s="1" t="s">
        <v>11</v>
      </c>
      <c r="C22" s="1" t="s">
        <v>51</v>
      </c>
      <c r="D22" s="1" t="s">
        <v>52</v>
      </c>
      <c r="E22" s="1" t="s">
        <v>10</v>
      </c>
      <c r="F22" s="2">
        <v>44174</v>
      </c>
      <c r="G22" s="1">
        <v>11492</v>
      </c>
      <c r="H22" s="1">
        <v>4</v>
      </c>
      <c r="I22" s="2"/>
    </row>
    <row r="23" spans="1:9" x14ac:dyDescent="0.25">
      <c r="A23" s="1">
        <v>100108</v>
      </c>
      <c r="B23" s="1" t="s">
        <v>7</v>
      </c>
      <c r="C23" s="1" t="s">
        <v>53</v>
      </c>
      <c r="D23" s="1" t="s">
        <v>54</v>
      </c>
      <c r="E23" s="1" t="s">
        <v>17</v>
      </c>
      <c r="F23" s="2">
        <v>44109</v>
      </c>
      <c r="G23" s="1">
        <v>4326</v>
      </c>
      <c r="H23" s="1">
        <v>6</v>
      </c>
      <c r="I23" s="2"/>
    </row>
    <row r="24" spans="1:9" x14ac:dyDescent="0.25">
      <c r="A24" s="1">
        <v>100119</v>
      </c>
      <c r="B24" s="1" t="s">
        <v>7</v>
      </c>
      <c r="C24" s="1" t="s">
        <v>55</v>
      </c>
      <c r="D24" s="1" t="s">
        <v>56</v>
      </c>
      <c r="E24" s="1" t="s">
        <v>14</v>
      </c>
      <c r="F24" s="2">
        <v>44162</v>
      </c>
      <c r="G24" s="1">
        <v>11647</v>
      </c>
      <c r="H24" s="1">
        <v>24</v>
      </c>
      <c r="I24" s="2"/>
    </row>
    <row r="25" spans="1:9" x14ac:dyDescent="0.25">
      <c r="A25" s="1">
        <v>100112</v>
      </c>
      <c r="B25" s="1" t="s">
        <v>72</v>
      </c>
      <c r="C25" s="1" t="s">
        <v>8</v>
      </c>
      <c r="D25" s="1" t="s">
        <v>57</v>
      </c>
      <c r="E25" s="1" t="s">
        <v>6</v>
      </c>
      <c r="F25" s="2">
        <v>44194</v>
      </c>
      <c r="G25" s="1">
        <v>12835</v>
      </c>
      <c r="H25" s="1">
        <v>5</v>
      </c>
      <c r="I25" s="2"/>
    </row>
    <row r="26" spans="1:9" x14ac:dyDescent="0.25">
      <c r="A26" s="1">
        <v>100114</v>
      </c>
      <c r="B26" s="1" t="s">
        <v>11</v>
      </c>
      <c r="C26" s="1" t="s">
        <v>12</v>
      </c>
      <c r="D26" s="1" t="s">
        <v>58</v>
      </c>
      <c r="E26" s="1" t="s">
        <v>17</v>
      </c>
      <c r="F26" s="2">
        <v>44141</v>
      </c>
      <c r="G26" s="1">
        <v>5079</v>
      </c>
      <c r="H26" s="1">
        <v>12</v>
      </c>
      <c r="I26" s="2"/>
    </row>
    <row r="27" spans="1:9" x14ac:dyDescent="0.25">
      <c r="A27" s="1">
        <v>100129</v>
      </c>
      <c r="B27" s="1" t="s">
        <v>11</v>
      </c>
      <c r="C27" s="1" t="s">
        <v>15</v>
      </c>
      <c r="D27" s="1" t="s">
        <v>59</v>
      </c>
      <c r="E27" s="1" t="s">
        <v>10</v>
      </c>
      <c r="F27" s="2">
        <v>44161</v>
      </c>
      <c r="G27" s="1">
        <v>7705</v>
      </c>
      <c r="H27" s="1">
        <v>3</v>
      </c>
      <c r="I27" s="2"/>
    </row>
    <row r="28" spans="1:9" x14ac:dyDescent="0.25">
      <c r="A28" s="1">
        <v>100126</v>
      </c>
      <c r="B28" s="1" t="s">
        <v>11</v>
      </c>
      <c r="C28" s="1" t="s">
        <v>60</v>
      </c>
      <c r="D28" s="1" t="s">
        <v>61</v>
      </c>
      <c r="E28" s="1" t="s">
        <v>14</v>
      </c>
      <c r="F28" s="2">
        <v>44168</v>
      </c>
      <c r="G28" s="1">
        <v>12116</v>
      </c>
      <c r="H28" s="1">
        <v>6</v>
      </c>
      <c r="I28" s="2"/>
    </row>
    <row r="29" spans="1:9" x14ac:dyDescent="0.25">
      <c r="A29" s="1">
        <v>100134</v>
      </c>
      <c r="B29" s="1" t="s">
        <v>11</v>
      </c>
      <c r="C29" s="1" t="s">
        <v>21</v>
      </c>
      <c r="D29" s="1" t="s">
        <v>62</v>
      </c>
      <c r="E29" s="1" t="s">
        <v>6</v>
      </c>
      <c r="F29" s="2">
        <v>44171</v>
      </c>
      <c r="G29" s="1">
        <v>8416</v>
      </c>
      <c r="H29" s="1">
        <v>5</v>
      </c>
      <c r="I29" s="2"/>
    </row>
    <row r="30" spans="1:9" x14ac:dyDescent="0.25">
      <c r="A30" s="1">
        <v>100102</v>
      </c>
      <c r="B30" s="1" t="s">
        <v>72</v>
      </c>
      <c r="C30" s="1" t="s">
        <v>23</v>
      </c>
      <c r="D30" s="1" t="s">
        <v>63</v>
      </c>
      <c r="E30" s="1" t="s">
        <v>20</v>
      </c>
      <c r="F30" s="2">
        <v>44153</v>
      </c>
      <c r="G30" s="1">
        <v>8362</v>
      </c>
      <c r="H30" s="1">
        <v>12</v>
      </c>
      <c r="I30" s="2"/>
    </row>
    <row r="31" spans="1:9" x14ac:dyDescent="0.25">
      <c r="A31" s="1">
        <v>100128</v>
      </c>
      <c r="B31" s="1" t="s">
        <v>11</v>
      </c>
      <c r="C31" s="1" t="s">
        <v>25</v>
      </c>
      <c r="D31" s="1" t="s">
        <v>64</v>
      </c>
      <c r="E31" s="1" t="s">
        <v>10</v>
      </c>
      <c r="F31" s="2">
        <v>44137</v>
      </c>
      <c r="G31" s="1">
        <v>9177</v>
      </c>
      <c r="H31" s="1">
        <v>6</v>
      </c>
      <c r="I31" s="2"/>
    </row>
    <row r="32" spans="1:9" x14ac:dyDescent="0.25">
      <c r="A32" s="1">
        <v>100109</v>
      </c>
      <c r="B32" s="1" t="s">
        <v>72</v>
      </c>
      <c r="C32" s="1" t="s">
        <v>27</v>
      </c>
      <c r="D32" s="1" t="s">
        <v>65</v>
      </c>
      <c r="E32" s="1" t="s">
        <v>6</v>
      </c>
      <c r="F32" s="2">
        <v>44137</v>
      </c>
      <c r="G32" s="1">
        <v>5596</v>
      </c>
      <c r="H32" s="1">
        <v>4</v>
      </c>
      <c r="I32" s="2"/>
    </row>
    <row r="33" spans="1:9" x14ac:dyDescent="0.25">
      <c r="A33" s="1">
        <v>100135</v>
      </c>
      <c r="B33" s="1" t="s">
        <v>72</v>
      </c>
      <c r="C33" s="1" t="s">
        <v>29</v>
      </c>
      <c r="D33" s="1" t="s">
        <v>66</v>
      </c>
      <c r="E33" s="1" t="s">
        <v>17</v>
      </c>
      <c r="F33" s="2">
        <v>44138</v>
      </c>
      <c r="G33" s="1">
        <v>10350</v>
      </c>
      <c r="H33" s="1">
        <v>4</v>
      </c>
      <c r="I33" s="2"/>
    </row>
    <row r="34" spans="1:9" x14ac:dyDescent="0.25">
      <c r="A34" s="1">
        <v>100127</v>
      </c>
      <c r="B34" s="1" t="s">
        <v>72</v>
      </c>
      <c r="C34" s="1" t="s">
        <v>31</v>
      </c>
      <c r="D34" s="1" t="s">
        <v>67</v>
      </c>
      <c r="E34" s="1" t="s">
        <v>14</v>
      </c>
      <c r="F34" s="2">
        <v>44104</v>
      </c>
      <c r="G34" s="1">
        <v>12745</v>
      </c>
      <c r="H34" s="1">
        <v>24</v>
      </c>
      <c r="I34" s="2"/>
    </row>
    <row r="35" spans="1:9" x14ac:dyDescent="0.25">
      <c r="A35" s="1">
        <v>100103</v>
      </c>
      <c r="B35" s="1" t="s">
        <v>11</v>
      </c>
      <c r="C35" s="1" t="s">
        <v>33</v>
      </c>
      <c r="D35" s="1" t="s">
        <v>68</v>
      </c>
      <c r="E35" s="1" t="s">
        <v>6</v>
      </c>
      <c r="F35" s="2">
        <v>44107</v>
      </c>
      <c r="G35" s="1">
        <v>8681</v>
      </c>
      <c r="H35" s="1">
        <v>1</v>
      </c>
      <c r="I35" s="2"/>
    </row>
    <row r="36" spans="1:9" x14ac:dyDescent="0.25">
      <c r="A36" s="1">
        <v>100133</v>
      </c>
      <c r="B36" s="1" t="s">
        <v>72</v>
      </c>
      <c r="C36" s="1" t="s">
        <v>35</v>
      </c>
      <c r="D36" s="1" t="s">
        <v>69</v>
      </c>
      <c r="E36" s="1" t="s">
        <v>6</v>
      </c>
      <c r="F36" s="2">
        <v>44141</v>
      </c>
      <c r="G36" s="1">
        <v>8009</v>
      </c>
      <c r="H36" s="1">
        <v>6</v>
      </c>
      <c r="I36" s="2"/>
    </row>
    <row r="37" spans="1:9" x14ac:dyDescent="0.25">
      <c r="A37" s="1">
        <v>100113</v>
      </c>
      <c r="B37" s="1" t="s">
        <v>72</v>
      </c>
      <c r="C37" s="1" t="s">
        <v>37</v>
      </c>
      <c r="D37" s="1" t="s">
        <v>70</v>
      </c>
      <c r="E37" s="1" t="s">
        <v>20</v>
      </c>
      <c r="F37" s="2">
        <v>44133</v>
      </c>
      <c r="G37" s="1">
        <v>4878</v>
      </c>
      <c r="H37" s="1">
        <v>18</v>
      </c>
      <c r="I37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9A7C5-9783-43D3-B229-BF3769A49051}">
  <dimension ref="A1:R37"/>
  <sheetViews>
    <sheetView rightToLeft="1" workbookViewId="0">
      <selection activeCell="C40" sqref="C40"/>
    </sheetView>
  </sheetViews>
  <sheetFormatPr defaultRowHeight="13.8" x14ac:dyDescent="0.25"/>
  <cols>
    <col min="1" max="1" width="10.3984375" style="1" customWidth="1"/>
    <col min="2" max="2" width="8.59765625" style="1" customWidth="1"/>
    <col min="3" max="3" width="9.796875" style="1" customWidth="1"/>
    <col min="4" max="4" width="12.69921875" style="1" customWidth="1"/>
    <col min="5" max="5" width="12.59765625" style="1" customWidth="1"/>
    <col min="6" max="6" width="14.296875" style="1" customWidth="1"/>
    <col min="7" max="7" width="15.3984375" style="1" customWidth="1"/>
    <col min="8" max="8" width="23.3984375" style="1" customWidth="1"/>
    <col min="9" max="9" width="15.59765625" style="1" bestFit="1" customWidth="1"/>
    <col min="10" max="10" width="11" style="1" bestFit="1" customWidth="1"/>
    <col min="11" max="11" width="11" style="1" customWidth="1"/>
    <col min="12" max="12" width="8.796875" style="1"/>
    <col min="13" max="13" width="13.296875" style="1" bestFit="1" customWidth="1"/>
    <col min="14" max="15" width="8.796875" style="1"/>
    <col min="16" max="16" width="11" style="1" bestFit="1" customWidth="1"/>
    <col min="17" max="17" width="8.796875" style="1"/>
    <col min="18" max="18" width="13.296875" style="1" bestFit="1" customWidth="1"/>
    <col min="19" max="16384" width="8.796875" style="1"/>
  </cols>
  <sheetData>
    <row r="1" spans="1:15" ht="44.4" customHeight="1" x14ac:dyDescent="0.25">
      <c r="A1" s="4" t="s">
        <v>0</v>
      </c>
      <c r="B1" s="9" t="s">
        <v>1</v>
      </c>
      <c r="C1" s="11" t="s">
        <v>2</v>
      </c>
      <c r="D1" s="8" t="s">
        <v>3</v>
      </c>
      <c r="E1" s="7" t="s">
        <v>71</v>
      </c>
      <c r="F1" s="6" t="s">
        <v>4</v>
      </c>
      <c r="G1" s="5" t="s">
        <v>73</v>
      </c>
      <c r="H1" s="10" t="s">
        <v>74</v>
      </c>
      <c r="K1" s="20" t="s">
        <v>75</v>
      </c>
      <c r="L1" s="14" t="s">
        <v>77</v>
      </c>
      <c r="M1" s="17" t="s">
        <v>79</v>
      </c>
    </row>
    <row r="2" spans="1:15" x14ac:dyDescent="0.25">
      <c r="A2" s="1">
        <v>100100</v>
      </c>
      <c r="B2" s="1" t="s">
        <v>72</v>
      </c>
      <c r="C2" s="1" t="s">
        <v>55</v>
      </c>
      <c r="D2" s="1" t="s">
        <v>5</v>
      </c>
      <c r="E2" s="1" t="s">
        <v>6</v>
      </c>
      <c r="F2" s="2">
        <v>44131</v>
      </c>
      <c r="G2" s="1">
        <v>10366</v>
      </c>
      <c r="H2" s="1">
        <v>24</v>
      </c>
      <c r="I2" s="2"/>
      <c r="K2" s="21">
        <f>L2+M2*G2</f>
        <v>536.30000000000007</v>
      </c>
      <c r="L2" s="16">
        <f>_xlfn.XLOOKUP(B2,$P$30:$P$32,$Q$30:$Q$32)</f>
        <v>18</v>
      </c>
      <c r="M2" s="19">
        <f>_xlfn.XLOOKUP(B2,$P$30:$P$32,$R$30:$R$32)</f>
        <v>0.05</v>
      </c>
    </row>
    <row r="3" spans="1:15" x14ac:dyDescent="0.25">
      <c r="A3" s="1">
        <v>100105</v>
      </c>
      <c r="B3" s="1" t="s">
        <v>7</v>
      </c>
      <c r="C3" s="1" t="s">
        <v>8</v>
      </c>
      <c r="D3" s="1" t="s">
        <v>9</v>
      </c>
      <c r="E3" s="1" t="s">
        <v>10</v>
      </c>
      <c r="F3" s="2">
        <v>44147</v>
      </c>
      <c r="G3" s="1">
        <v>10371</v>
      </c>
      <c r="H3" s="1">
        <v>12</v>
      </c>
      <c r="I3" s="2"/>
      <c r="K3" s="21">
        <f t="shared" ref="K3:K37" si="0">L3+M3*G3</f>
        <v>755.97</v>
      </c>
      <c r="L3" s="16">
        <f t="shared" ref="L3:L37" si="1">_xlfn.XLOOKUP(B3,$P$30:$P$32,$Q$30:$Q$32)</f>
        <v>30</v>
      </c>
      <c r="M3" s="19">
        <f t="shared" ref="M3:M37" si="2">_xlfn.XLOOKUP(B3,$P$30:$P$32,$R$30:$R$32)</f>
        <v>7.0000000000000007E-2</v>
      </c>
    </row>
    <row r="4" spans="1:15" x14ac:dyDescent="0.25">
      <c r="A4" s="1">
        <v>100110</v>
      </c>
      <c r="B4" s="1" t="s">
        <v>11</v>
      </c>
      <c r="C4" s="1" t="s">
        <v>12</v>
      </c>
      <c r="D4" s="1" t="s">
        <v>13</v>
      </c>
      <c r="E4" s="1" t="s">
        <v>14</v>
      </c>
      <c r="F4" s="2">
        <v>44113</v>
      </c>
      <c r="G4" s="1">
        <v>9661</v>
      </c>
      <c r="H4" s="1">
        <v>6</v>
      </c>
      <c r="I4" s="2"/>
      <c r="K4" s="21">
        <f t="shared" si="0"/>
        <v>289.83</v>
      </c>
      <c r="L4" s="16">
        <f t="shared" si="1"/>
        <v>0</v>
      </c>
      <c r="M4" s="19">
        <f t="shared" si="2"/>
        <v>0.03</v>
      </c>
    </row>
    <row r="5" spans="1:15" x14ac:dyDescent="0.25">
      <c r="A5" s="1">
        <v>100111</v>
      </c>
      <c r="B5" s="1" t="s">
        <v>11</v>
      </c>
      <c r="C5" s="1" t="s">
        <v>15</v>
      </c>
      <c r="D5" s="1" t="s">
        <v>16</v>
      </c>
      <c r="E5" s="1" t="s">
        <v>17</v>
      </c>
      <c r="F5" s="2">
        <v>44188</v>
      </c>
      <c r="G5" s="1">
        <v>8065</v>
      </c>
      <c r="H5" s="1">
        <v>18</v>
      </c>
      <c r="I5" s="2"/>
      <c r="K5" s="21">
        <f t="shared" si="0"/>
        <v>241.95</v>
      </c>
      <c r="L5" s="16">
        <f t="shared" si="1"/>
        <v>0</v>
      </c>
      <c r="M5" s="19">
        <f t="shared" si="2"/>
        <v>0.03</v>
      </c>
    </row>
    <row r="6" spans="1:15" x14ac:dyDescent="0.25">
      <c r="A6" s="1">
        <v>100106</v>
      </c>
      <c r="B6" s="1" t="s">
        <v>7</v>
      </c>
      <c r="C6" s="1" t="s">
        <v>18</v>
      </c>
      <c r="D6" s="1" t="s">
        <v>19</v>
      </c>
      <c r="E6" s="1" t="s">
        <v>20</v>
      </c>
      <c r="F6" s="2">
        <v>44133</v>
      </c>
      <c r="G6" s="1">
        <v>9502</v>
      </c>
      <c r="H6" s="1">
        <v>5</v>
      </c>
      <c r="I6" s="2"/>
      <c r="K6" s="21">
        <f t="shared" si="0"/>
        <v>695.1400000000001</v>
      </c>
      <c r="L6" s="16">
        <f t="shared" si="1"/>
        <v>30</v>
      </c>
      <c r="M6" s="19">
        <f t="shared" si="2"/>
        <v>7.0000000000000007E-2</v>
      </c>
    </row>
    <row r="7" spans="1:15" x14ac:dyDescent="0.25">
      <c r="A7" s="1">
        <v>100116</v>
      </c>
      <c r="B7" s="1" t="s">
        <v>11</v>
      </c>
      <c r="C7" s="1" t="s">
        <v>21</v>
      </c>
      <c r="D7" s="1" t="s">
        <v>22</v>
      </c>
      <c r="E7" s="1" t="s">
        <v>17</v>
      </c>
      <c r="F7" s="2">
        <v>44145</v>
      </c>
      <c r="G7" s="1">
        <v>8595</v>
      </c>
      <c r="H7" s="1">
        <v>1</v>
      </c>
      <c r="I7" s="2"/>
      <c r="K7" s="21">
        <f t="shared" si="0"/>
        <v>257.84999999999997</v>
      </c>
      <c r="L7" s="16">
        <f t="shared" si="1"/>
        <v>0</v>
      </c>
      <c r="M7" s="19">
        <f t="shared" si="2"/>
        <v>0.03</v>
      </c>
    </row>
    <row r="8" spans="1:15" x14ac:dyDescent="0.25">
      <c r="A8" s="1">
        <v>100123</v>
      </c>
      <c r="B8" s="1" t="s">
        <v>72</v>
      </c>
      <c r="C8" s="1" t="s">
        <v>23</v>
      </c>
      <c r="D8" s="1" t="s">
        <v>24</v>
      </c>
      <c r="E8" s="1" t="s">
        <v>14</v>
      </c>
      <c r="F8" s="2">
        <v>44129</v>
      </c>
      <c r="G8" s="1">
        <v>6627</v>
      </c>
      <c r="H8" s="1">
        <v>5</v>
      </c>
      <c r="I8" s="2"/>
      <c r="K8" s="21">
        <f t="shared" si="0"/>
        <v>349.35</v>
      </c>
      <c r="L8" s="16">
        <f t="shared" si="1"/>
        <v>18</v>
      </c>
      <c r="M8" s="19">
        <f t="shared" si="2"/>
        <v>0.05</v>
      </c>
    </row>
    <row r="9" spans="1:15" x14ac:dyDescent="0.25">
      <c r="A9" s="1">
        <v>100114</v>
      </c>
      <c r="B9" s="1" t="s">
        <v>11</v>
      </c>
      <c r="C9" s="1" t="s">
        <v>25</v>
      </c>
      <c r="D9" s="1" t="s">
        <v>26</v>
      </c>
      <c r="E9" s="1" t="s">
        <v>10</v>
      </c>
      <c r="F9" s="2">
        <v>44156</v>
      </c>
      <c r="G9" s="1">
        <v>11568</v>
      </c>
      <c r="H9" s="1">
        <v>18</v>
      </c>
      <c r="I9" s="2"/>
      <c r="K9" s="21">
        <f t="shared" si="0"/>
        <v>347.03999999999996</v>
      </c>
      <c r="L9" s="16">
        <f t="shared" si="1"/>
        <v>0</v>
      </c>
      <c r="M9" s="19">
        <f t="shared" si="2"/>
        <v>0.03</v>
      </c>
    </row>
    <row r="10" spans="1:15" x14ac:dyDescent="0.25">
      <c r="A10" s="1">
        <v>100122</v>
      </c>
      <c r="B10" s="1" t="s">
        <v>7</v>
      </c>
      <c r="C10" s="1" t="s">
        <v>27</v>
      </c>
      <c r="D10" s="1" t="s">
        <v>28</v>
      </c>
      <c r="E10" s="1" t="s">
        <v>17</v>
      </c>
      <c r="F10" s="2">
        <v>44114</v>
      </c>
      <c r="G10" s="1">
        <v>4663</v>
      </c>
      <c r="H10" s="1">
        <v>3</v>
      </c>
      <c r="I10" s="2"/>
      <c r="K10" s="21">
        <f t="shared" si="0"/>
        <v>356.41</v>
      </c>
      <c r="L10" s="16">
        <f t="shared" si="1"/>
        <v>30</v>
      </c>
      <c r="M10" s="19">
        <f t="shared" si="2"/>
        <v>7.0000000000000007E-2</v>
      </c>
      <c r="O10" s="3"/>
    </row>
    <row r="11" spans="1:15" x14ac:dyDescent="0.25">
      <c r="A11" s="1">
        <v>100117</v>
      </c>
      <c r="B11" s="1" t="s">
        <v>11</v>
      </c>
      <c r="C11" s="1" t="s">
        <v>29</v>
      </c>
      <c r="D11" s="1" t="s">
        <v>30</v>
      </c>
      <c r="E11" s="1" t="s">
        <v>20</v>
      </c>
      <c r="F11" s="2">
        <v>44120</v>
      </c>
      <c r="G11" s="1">
        <v>9301</v>
      </c>
      <c r="H11" s="1">
        <v>5</v>
      </c>
      <c r="I11" s="2"/>
      <c r="K11" s="21">
        <f t="shared" si="0"/>
        <v>279.02999999999997</v>
      </c>
      <c r="L11" s="16">
        <f t="shared" si="1"/>
        <v>0</v>
      </c>
      <c r="M11" s="19">
        <f t="shared" si="2"/>
        <v>0.03</v>
      </c>
    </row>
    <row r="12" spans="1:15" x14ac:dyDescent="0.25">
      <c r="A12" s="1">
        <v>100104</v>
      </c>
      <c r="B12" s="1" t="s">
        <v>11</v>
      </c>
      <c r="C12" s="1" t="s">
        <v>31</v>
      </c>
      <c r="D12" s="1" t="s">
        <v>32</v>
      </c>
      <c r="E12" s="1" t="s">
        <v>17</v>
      </c>
      <c r="F12" s="2">
        <v>44106</v>
      </c>
      <c r="G12" s="1">
        <v>4942</v>
      </c>
      <c r="H12" s="1">
        <v>1</v>
      </c>
      <c r="I12" s="2"/>
      <c r="K12" s="21">
        <f t="shared" si="0"/>
        <v>148.26</v>
      </c>
      <c r="L12" s="16">
        <f t="shared" si="1"/>
        <v>0</v>
      </c>
      <c r="M12" s="19">
        <f t="shared" si="2"/>
        <v>0.03</v>
      </c>
    </row>
    <row r="13" spans="1:15" x14ac:dyDescent="0.25">
      <c r="A13" s="1">
        <v>100130</v>
      </c>
      <c r="B13" s="1" t="s">
        <v>7</v>
      </c>
      <c r="C13" s="1" t="s">
        <v>33</v>
      </c>
      <c r="D13" s="1" t="s">
        <v>34</v>
      </c>
      <c r="E13" s="1" t="s">
        <v>14</v>
      </c>
      <c r="F13" s="2">
        <v>44174</v>
      </c>
      <c r="G13" s="1">
        <v>6136</v>
      </c>
      <c r="H13" s="1">
        <v>12</v>
      </c>
      <c r="I13" s="2"/>
      <c r="K13" s="21">
        <f t="shared" si="0"/>
        <v>459.52000000000004</v>
      </c>
      <c r="L13" s="16">
        <f t="shared" si="1"/>
        <v>30</v>
      </c>
      <c r="M13" s="19">
        <f t="shared" si="2"/>
        <v>7.0000000000000007E-2</v>
      </c>
    </row>
    <row r="14" spans="1:15" x14ac:dyDescent="0.25">
      <c r="A14" s="1">
        <v>100118</v>
      </c>
      <c r="B14" s="1" t="s">
        <v>72</v>
      </c>
      <c r="C14" s="1" t="s">
        <v>35</v>
      </c>
      <c r="D14" s="1" t="s">
        <v>36</v>
      </c>
      <c r="E14" s="1" t="s">
        <v>6</v>
      </c>
      <c r="F14" s="2">
        <v>44144</v>
      </c>
      <c r="G14" s="1">
        <v>10199</v>
      </c>
      <c r="H14" s="1">
        <v>6</v>
      </c>
      <c r="I14" s="2"/>
      <c r="K14" s="21">
        <f t="shared" si="0"/>
        <v>527.95000000000005</v>
      </c>
      <c r="L14" s="16">
        <f t="shared" si="1"/>
        <v>18</v>
      </c>
      <c r="M14" s="19">
        <f t="shared" si="2"/>
        <v>0.05</v>
      </c>
    </row>
    <row r="15" spans="1:15" x14ac:dyDescent="0.25">
      <c r="A15" s="1">
        <v>100125</v>
      </c>
      <c r="B15" s="1" t="s">
        <v>7</v>
      </c>
      <c r="C15" s="1" t="s">
        <v>37</v>
      </c>
      <c r="D15" s="1" t="s">
        <v>38</v>
      </c>
      <c r="E15" s="1" t="s">
        <v>17</v>
      </c>
      <c r="F15" s="2">
        <v>44166</v>
      </c>
      <c r="G15" s="1">
        <v>9481</v>
      </c>
      <c r="H15" s="1">
        <v>2</v>
      </c>
      <c r="I15" s="2"/>
      <c r="K15" s="21">
        <f t="shared" si="0"/>
        <v>693.67000000000007</v>
      </c>
      <c r="L15" s="16">
        <f t="shared" si="1"/>
        <v>30</v>
      </c>
      <c r="M15" s="19">
        <f t="shared" si="2"/>
        <v>7.0000000000000007E-2</v>
      </c>
    </row>
    <row r="16" spans="1:15" x14ac:dyDescent="0.25">
      <c r="A16" s="1">
        <v>100121</v>
      </c>
      <c r="B16" s="1" t="s">
        <v>72</v>
      </c>
      <c r="C16" s="1" t="s">
        <v>39</v>
      </c>
      <c r="D16" s="1" t="s">
        <v>40</v>
      </c>
      <c r="E16" s="1" t="s">
        <v>6</v>
      </c>
      <c r="F16" s="2">
        <v>44134</v>
      </c>
      <c r="G16" s="1">
        <v>12085</v>
      </c>
      <c r="H16" s="1">
        <v>24</v>
      </c>
      <c r="I16" s="2"/>
      <c r="K16" s="21">
        <f t="shared" si="0"/>
        <v>622.25</v>
      </c>
      <c r="L16" s="16">
        <f t="shared" si="1"/>
        <v>18</v>
      </c>
      <c r="M16" s="19">
        <f t="shared" si="2"/>
        <v>0.05</v>
      </c>
    </row>
    <row r="17" spans="1:18" x14ac:dyDescent="0.25">
      <c r="A17" s="1">
        <v>100101</v>
      </c>
      <c r="B17" s="1" t="s">
        <v>7</v>
      </c>
      <c r="C17" s="1" t="s">
        <v>41</v>
      </c>
      <c r="D17" s="1" t="s">
        <v>42</v>
      </c>
      <c r="E17" s="1" t="s">
        <v>10</v>
      </c>
      <c r="F17" s="2">
        <v>44169</v>
      </c>
      <c r="G17" s="1">
        <v>4896</v>
      </c>
      <c r="H17" s="1">
        <v>6</v>
      </c>
      <c r="I17" s="2"/>
      <c r="K17" s="21">
        <f t="shared" si="0"/>
        <v>372.72</v>
      </c>
      <c r="L17" s="16">
        <f t="shared" si="1"/>
        <v>30</v>
      </c>
      <c r="M17" s="19">
        <f t="shared" si="2"/>
        <v>7.0000000000000007E-2</v>
      </c>
    </row>
    <row r="18" spans="1:18" x14ac:dyDescent="0.25">
      <c r="A18" s="1">
        <v>100131</v>
      </c>
      <c r="B18" s="1" t="s">
        <v>11</v>
      </c>
      <c r="C18" s="1" t="s">
        <v>43</v>
      </c>
      <c r="D18" s="1" t="s">
        <v>44</v>
      </c>
      <c r="E18" s="1" t="s">
        <v>17</v>
      </c>
      <c r="F18" s="2">
        <v>44129</v>
      </c>
      <c r="G18" s="1">
        <v>9010</v>
      </c>
      <c r="H18" s="1">
        <v>2</v>
      </c>
      <c r="I18" s="2"/>
      <c r="K18" s="21">
        <f t="shared" si="0"/>
        <v>270.3</v>
      </c>
      <c r="L18" s="16">
        <f t="shared" si="1"/>
        <v>0</v>
      </c>
      <c r="M18" s="19">
        <f t="shared" si="2"/>
        <v>0.03</v>
      </c>
    </row>
    <row r="19" spans="1:18" x14ac:dyDescent="0.25">
      <c r="A19" s="1">
        <v>100107</v>
      </c>
      <c r="B19" s="1" t="s">
        <v>7</v>
      </c>
      <c r="C19" s="1" t="s">
        <v>45</v>
      </c>
      <c r="D19" s="1" t="s">
        <v>46</v>
      </c>
      <c r="E19" s="1" t="s">
        <v>14</v>
      </c>
      <c r="F19" s="2">
        <v>44135</v>
      </c>
      <c r="G19" s="1">
        <v>9139</v>
      </c>
      <c r="H19" s="1">
        <v>18</v>
      </c>
      <c r="I19" s="2"/>
      <c r="K19" s="21">
        <f t="shared" si="0"/>
        <v>669.73</v>
      </c>
      <c r="L19" s="16">
        <f t="shared" si="1"/>
        <v>30</v>
      </c>
      <c r="M19" s="19">
        <f t="shared" si="2"/>
        <v>7.0000000000000007E-2</v>
      </c>
    </row>
    <row r="20" spans="1:18" x14ac:dyDescent="0.25">
      <c r="A20" s="1">
        <v>100120</v>
      </c>
      <c r="B20" s="1" t="s">
        <v>72</v>
      </c>
      <c r="C20" s="1" t="s">
        <v>47</v>
      </c>
      <c r="D20" s="1" t="s">
        <v>48</v>
      </c>
      <c r="E20" s="1" t="s">
        <v>6</v>
      </c>
      <c r="F20" s="2">
        <v>44110</v>
      </c>
      <c r="G20" s="1">
        <v>4204</v>
      </c>
      <c r="H20" s="1">
        <v>6</v>
      </c>
      <c r="I20" s="2"/>
      <c r="K20" s="21">
        <f t="shared" si="0"/>
        <v>228.20000000000002</v>
      </c>
      <c r="L20" s="16">
        <f t="shared" si="1"/>
        <v>18</v>
      </c>
      <c r="M20" s="19">
        <f t="shared" si="2"/>
        <v>0.05</v>
      </c>
    </row>
    <row r="21" spans="1:18" x14ac:dyDescent="0.25">
      <c r="A21" s="1">
        <v>100132</v>
      </c>
      <c r="B21" s="1" t="s">
        <v>72</v>
      </c>
      <c r="C21" s="1" t="s">
        <v>49</v>
      </c>
      <c r="D21" s="1" t="s">
        <v>50</v>
      </c>
      <c r="E21" s="1" t="s">
        <v>20</v>
      </c>
      <c r="F21" s="2">
        <v>44155</v>
      </c>
      <c r="G21" s="1">
        <v>8298</v>
      </c>
      <c r="H21" s="1">
        <v>12</v>
      </c>
      <c r="I21" s="2"/>
      <c r="K21" s="21">
        <f t="shared" si="0"/>
        <v>432.90000000000003</v>
      </c>
      <c r="L21" s="16">
        <f t="shared" si="1"/>
        <v>18</v>
      </c>
      <c r="M21" s="19">
        <f t="shared" si="2"/>
        <v>0.05</v>
      </c>
    </row>
    <row r="22" spans="1:18" x14ac:dyDescent="0.25">
      <c r="A22" s="1">
        <v>100124</v>
      </c>
      <c r="B22" s="1" t="s">
        <v>11</v>
      </c>
      <c r="C22" s="1" t="s">
        <v>51</v>
      </c>
      <c r="D22" s="1" t="s">
        <v>52</v>
      </c>
      <c r="E22" s="1" t="s">
        <v>10</v>
      </c>
      <c r="F22" s="2">
        <v>44174</v>
      </c>
      <c r="G22" s="1">
        <v>11492</v>
      </c>
      <c r="H22" s="1">
        <v>4</v>
      </c>
      <c r="I22" s="2"/>
      <c r="K22" s="21">
        <f t="shared" si="0"/>
        <v>344.76</v>
      </c>
      <c r="L22" s="16">
        <f t="shared" si="1"/>
        <v>0</v>
      </c>
      <c r="M22" s="19">
        <f t="shared" si="2"/>
        <v>0.03</v>
      </c>
    </row>
    <row r="23" spans="1:18" x14ac:dyDescent="0.25">
      <c r="A23" s="1">
        <v>100108</v>
      </c>
      <c r="B23" s="1" t="s">
        <v>7</v>
      </c>
      <c r="C23" s="1" t="s">
        <v>53</v>
      </c>
      <c r="D23" s="1" t="s">
        <v>54</v>
      </c>
      <c r="E23" s="1" t="s">
        <v>17</v>
      </c>
      <c r="F23" s="2">
        <v>44109</v>
      </c>
      <c r="G23" s="1">
        <v>4326</v>
      </c>
      <c r="H23" s="1">
        <v>6</v>
      </c>
      <c r="I23" s="2"/>
      <c r="K23" s="21">
        <f t="shared" si="0"/>
        <v>332.82000000000005</v>
      </c>
      <c r="L23" s="16">
        <f t="shared" si="1"/>
        <v>30</v>
      </c>
      <c r="M23" s="19">
        <f t="shared" si="2"/>
        <v>7.0000000000000007E-2</v>
      </c>
    </row>
    <row r="24" spans="1:18" x14ac:dyDescent="0.25">
      <c r="A24" s="1">
        <v>100119</v>
      </c>
      <c r="B24" s="1" t="s">
        <v>7</v>
      </c>
      <c r="C24" s="1" t="s">
        <v>55</v>
      </c>
      <c r="D24" s="1" t="s">
        <v>56</v>
      </c>
      <c r="E24" s="1" t="s">
        <v>14</v>
      </c>
      <c r="F24" s="2">
        <v>44162</v>
      </c>
      <c r="G24" s="1">
        <v>11647</v>
      </c>
      <c r="H24" s="1">
        <v>24</v>
      </c>
      <c r="I24" s="2"/>
      <c r="K24" s="21">
        <f t="shared" si="0"/>
        <v>845.29000000000008</v>
      </c>
      <c r="L24" s="16">
        <f t="shared" si="1"/>
        <v>30</v>
      </c>
      <c r="M24" s="19">
        <f t="shared" si="2"/>
        <v>7.0000000000000007E-2</v>
      </c>
    </row>
    <row r="25" spans="1:18" x14ac:dyDescent="0.25">
      <c r="A25" s="1">
        <v>100112</v>
      </c>
      <c r="B25" s="1" t="s">
        <v>72</v>
      </c>
      <c r="C25" s="1" t="s">
        <v>8</v>
      </c>
      <c r="D25" s="1" t="s">
        <v>57</v>
      </c>
      <c r="E25" s="1" t="s">
        <v>6</v>
      </c>
      <c r="F25" s="2">
        <v>44194</v>
      </c>
      <c r="G25" s="1">
        <v>12835</v>
      </c>
      <c r="H25" s="1">
        <v>5</v>
      </c>
      <c r="I25" s="2"/>
      <c r="K25" s="21">
        <f t="shared" si="0"/>
        <v>659.75</v>
      </c>
      <c r="L25" s="16">
        <f t="shared" si="1"/>
        <v>18</v>
      </c>
      <c r="M25" s="19">
        <f t="shared" si="2"/>
        <v>0.05</v>
      </c>
    </row>
    <row r="26" spans="1:18" x14ac:dyDescent="0.25">
      <c r="A26" s="1">
        <v>100114</v>
      </c>
      <c r="B26" s="1" t="s">
        <v>11</v>
      </c>
      <c r="C26" s="1" t="s">
        <v>12</v>
      </c>
      <c r="D26" s="1" t="s">
        <v>58</v>
      </c>
      <c r="E26" s="1" t="s">
        <v>17</v>
      </c>
      <c r="F26" s="2">
        <v>44141</v>
      </c>
      <c r="G26" s="1">
        <v>5079</v>
      </c>
      <c r="H26" s="1">
        <v>12</v>
      </c>
      <c r="I26" s="2"/>
      <c r="K26" s="21">
        <f t="shared" si="0"/>
        <v>152.37</v>
      </c>
      <c r="L26" s="16">
        <f t="shared" si="1"/>
        <v>0</v>
      </c>
      <c r="M26" s="19">
        <f t="shared" si="2"/>
        <v>0.03</v>
      </c>
    </row>
    <row r="27" spans="1:18" x14ac:dyDescent="0.25">
      <c r="A27" s="1">
        <v>100129</v>
      </c>
      <c r="B27" s="1" t="s">
        <v>11</v>
      </c>
      <c r="C27" s="1" t="s">
        <v>15</v>
      </c>
      <c r="D27" s="1" t="s">
        <v>59</v>
      </c>
      <c r="E27" s="1" t="s">
        <v>10</v>
      </c>
      <c r="F27" s="2">
        <v>44161</v>
      </c>
      <c r="G27" s="1">
        <v>7705</v>
      </c>
      <c r="H27" s="1">
        <v>3</v>
      </c>
      <c r="I27" s="2"/>
      <c r="K27" s="21">
        <f t="shared" si="0"/>
        <v>231.14999999999998</v>
      </c>
      <c r="L27" s="16">
        <f t="shared" si="1"/>
        <v>0</v>
      </c>
      <c r="M27" s="19">
        <f t="shared" si="2"/>
        <v>0.03</v>
      </c>
    </row>
    <row r="28" spans="1:18" x14ac:dyDescent="0.25">
      <c r="A28" s="1">
        <v>100126</v>
      </c>
      <c r="B28" s="1" t="s">
        <v>11</v>
      </c>
      <c r="C28" s="1" t="s">
        <v>60</v>
      </c>
      <c r="D28" s="1" t="s">
        <v>61</v>
      </c>
      <c r="E28" s="1" t="s">
        <v>14</v>
      </c>
      <c r="F28" s="2">
        <v>44168</v>
      </c>
      <c r="G28" s="1">
        <v>12116</v>
      </c>
      <c r="H28" s="1">
        <v>6</v>
      </c>
      <c r="I28" s="2"/>
      <c r="K28" s="21">
        <f t="shared" si="0"/>
        <v>363.47999999999996</v>
      </c>
      <c r="L28" s="16">
        <f t="shared" si="1"/>
        <v>0</v>
      </c>
      <c r="M28" s="19">
        <f t="shared" si="2"/>
        <v>0.03</v>
      </c>
    </row>
    <row r="29" spans="1:18" x14ac:dyDescent="0.25">
      <c r="A29" s="1">
        <v>100134</v>
      </c>
      <c r="B29" s="1" t="s">
        <v>11</v>
      </c>
      <c r="C29" s="1" t="s">
        <v>21</v>
      </c>
      <c r="D29" s="1" t="s">
        <v>62</v>
      </c>
      <c r="E29" s="1" t="s">
        <v>6</v>
      </c>
      <c r="F29" s="2">
        <v>44171</v>
      </c>
      <c r="G29" s="1">
        <v>8416</v>
      </c>
      <c r="H29" s="1">
        <v>5</v>
      </c>
      <c r="I29" s="2"/>
      <c r="K29" s="21">
        <f t="shared" si="0"/>
        <v>252.48</v>
      </c>
      <c r="L29" s="16">
        <f t="shared" si="1"/>
        <v>0</v>
      </c>
      <c r="M29" s="19">
        <f t="shared" si="2"/>
        <v>0.03</v>
      </c>
      <c r="P29" s="1" t="s">
        <v>76</v>
      </c>
      <c r="Q29" s="14" t="s">
        <v>77</v>
      </c>
      <c r="R29" s="17" t="s">
        <v>78</v>
      </c>
    </row>
    <row r="30" spans="1:18" x14ac:dyDescent="0.25">
      <c r="A30" s="1">
        <v>100102</v>
      </c>
      <c r="B30" s="1" t="s">
        <v>72</v>
      </c>
      <c r="C30" s="1" t="s">
        <v>23</v>
      </c>
      <c r="D30" s="1" t="s">
        <v>63</v>
      </c>
      <c r="E30" s="1" t="s">
        <v>20</v>
      </c>
      <c r="F30" s="2">
        <v>44153</v>
      </c>
      <c r="G30" s="1">
        <v>8362</v>
      </c>
      <c r="H30" s="1">
        <v>12</v>
      </c>
      <c r="I30" s="2"/>
      <c r="K30" s="21">
        <f t="shared" si="0"/>
        <v>436.1</v>
      </c>
      <c r="L30" s="16">
        <f t="shared" si="1"/>
        <v>18</v>
      </c>
      <c r="M30" s="19">
        <f t="shared" si="2"/>
        <v>0.05</v>
      </c>
      <c r="P30" s="1" t="s">
        <v>11</v>
      </c>
      <c r="Q30" s="15">
        <v>0</v>
      </c>
      <c r="R30" s="18">
        <v>0.03</v>
      </c>
    </row>
    <row r="31" spans="1:18" x14ac:dyDescent="0.25">
      <c r="A31" s="1">
        <v>100128</v>
      </c>
      <c r="B31" s="1" t="s">
        <v>11</v>
      </c>
      <c r="C31" s="1" t="s">
        <v>25</v>
      </c>
      <c r="D31" s="1" t="s">
        <v>64</v>
      </c>
      <c r="E31" s="1" t="s">
        <v>10</v>
      </c>
      <c r="F31" s="2">
        <v>44137</v>
      </c>
      <c r="G31" s="1">
        <v>9177</v>
      </c>
      <c r="H31" s="1">
        <v>6</v>
      </c>
      <c r="I31" s="2"/>
      <c r="K31" s="21">
        <f t="shared" si="0"/>
        <v>275.31</v>
      </c>
      <c r="L31" s="16">
        <f t="shared" si="1"/>
        <v>0</v>
      </c>
      <c r="M31" s="19">
        <f t="shared" si="2"/>
        <v>0.03</v>
      </c>
      <c r="P31" s="1" t="s">
        <v>72</v>
      </c>
      <c r="Q31" s="15">
        <v>18</v>
      </c>
      <c r="R31" s="18">
        <v>0.05</v>
      </c>
    </row>
    <row r="32" spans="1:18" x14ac:dyDescent="0.25">
      <c r="A32" s="1">
        <v>100109</v>
      </c>
      <c r="B32" s="1" t="s">
        <v>72</v>
      </c>
      <c r="C32" s="1" t="s">
        <v>27</v>
      </c>
      <c r="D32" s="1" t="s">
        <v>65</v>
      </c>
      <c r="E32" s="1" t="s">
        <v>6</v>
      </c>
      <c r="F32" s="2">
        <v>44137</v>
      </c>
      <c r="G32" s="1">
        <v>5596</v>
      </c>
      <c r="H32" s="1">
        <v>4</v>
      </c>
      <c r="I32" s="2"/>
      <c r="K32" s="21">
        <f t="shared" si="0"/>
        <v>297.8</v>
      </c>
      <c r="L32" s="16">
        <f t="shared" si="1"/>
        <v>18</v>
      </c>
      <c r="M32" s="19">
        <f t="shared" si="2"/>
        <v>0.05</v>
      </c>
      <c r="P32" s="1" t="s">
        <v>7</v>
      </c>
      <c r="Q32" s="15">
        <v>30</v>
      </c>
      <c r="R32" s="18">
        <v>7.0000000000000007E-2</v>
      </c>
    </row>
    <row r="33" spans="1:13" x14ac:dyDescent="0.25">
      <c r="A33" s="1">
        <v>100135</v>
      </c>
      <c r="B33" s="1" t="s">
        <v>72</v>
      </c>
      <c r="C33" s="1" t="s">
        <v>29</v>
      </c>
      <c r="D33" s="1" t="s">
        <v>66</v>
      </c>
      <c r="E33" s="1" t="s">
        <v>17</v>
      </c>
      <c r="F33" s="2">
        <v>44138</v>
      </c>
      <c r="G33" s="1">
        <v>10350</v>
      </c>
      <c r="H33" s="1">
        <v>4</v>
      </c>
      <c r="I33" s="2"/>
      <c r="K33" s="21">
        <f t="shared" si="0"/>
        <v>535.5</v>
      </c>
      <c r="L33" s="16">
        <f t="shared" si="1"/>
        <v>18</v>
      </c>
      <c r="M33" s="19">
        <f t="shared" si="2"/>
        <v>0.05</v>
      </c>
    </row>
    <row r="34" spans="1:13" x14ac:dyDescent="0.25">
      <c r="A34" s="1">
        <v>100127</v>
      </c>
      <c r="B34" s="1" t="s">
        <v>72</v>
      </c>
      <c r="C34" s="1" t="s">
        <v>31</v>
      </c>
      <c r="D34" s="1" t="s">
        <v>67</v>
      </c>
      <c r="E34" s="1" t="s">
        <v>14</v>
      </c>
      <c r="F34" s="2">
        <v>44104</v>
      </c>
      <c r="G34" s="1">
        <v>12745</v>
      </c>
      <c r="H34" s="1">
        <v>24</v>
      </c>
      <c r="I34" s="2"/>
      <c r="K34" s="21">
        <f t="shared" si="0"/>
        <v>655.25</v>
      </c>
      <c r="L34" s="16">
        <f t="shared" si="1"/>
        <v>18</v>
      </c>
      <c r="M34" s="19">
        <f t="shared" si="2"/>
        <v>0.05</v>
      </c>
    </row>
    <row r="35" spans="1:13" x14ac:dyDescent="0.25">
      <c r="A35" s="1">
        <v>100103</v>
      </c>
      <c r="B35" s="1" t="s">
        <v>11</v>
      </c>
      <c r="C35" s="1" t="s">
        <v>33</v>
      </c>
      <c r="D35" s="1" t="s">
        <v>68</v>
      </c>
      <c r="E35" s="1" t="s">
        <v>6</v>
      </c>
      <c r="F35" s="2">
        <v>44107</v>
      </c>
      <c r="G35" s="1">
        <v>8681</v>
      </c>
      <c r="H35" s="1">
        <v>1</v>
      </c>
      <c r="I35" s="2"/>
      <c r="K35" s="21">
        <f t="shared" si="0"/>
        <v>260.43</v>
      </c>
      <c r="L35" s="16">
        <f t="shared" si="1"/>
        <v>0</v>
      </c>
      <c r="M35" s="19">
        <f t="shared" si="2"/>
        <v>0.03</v>
      </c>
    </row>
    <row r="36" spans="1:13" x14ac:dyDescent="0.25">
      <c r="A36" s="1">
        <v>100133</v>
      </c>
      <c r="B36" s="1" t="s">
        <v>72</v>
      </c>
      <c r="C36" s="1" t="s">
        <v>35</v>
      </c>
      <c r="D36" s="1" t="s">
        <v>69</v>
      </c>
      <c r="E36" s="1" t="s">
        <v>6</v>
      </c>
      <c r="F36" s="2">
        <v>44141</v>
      </c>
      <c r="G36" s="1">
        <v>8009</v>
      </c>
      <c r="H36" s="1">
        <v>6</v>
      </c>
      <c r="I36" s="2"/>
      <c r="K36" s="21">
        <f t="shared" si="0"/>
        <v>418.45000000000005</v>
      </c>
      <c r="L36" s="16">
        <f t="shared" si="1"/>
        <v>18</v>
      </c>
      <c r="M36" s="19">
        <f t="shared" si="2"/>
        <v>0.05</v>
      </c>
    </row>
    <row r="37" spans="1:13" x14ac:dyDescent="0.25">
      <c r="A37" s="1">
        <v>100113</v>
      </c>
      <c r="B37" s="1" t="s">
        <v>72</v>
      </c>
      <c r="C37" s="1" t="s">
        <v>37</v>
      </c>
      <c r="D37" s="1" t="s">
        <v>70</v>
      </c>
      <c r="E37" s="1" t="s">
        <v>20</v>
      </c>
      <c r="F37" s="2">
        <v>44133</v>
      </c>
      <c r="G37" s="1">
        <v>4878</v>
      </c>
      <c r="H37" s="1">
        <v>18</v>
      </c>
      <c r="I37" s="2"/>
      <c r="K37" s="21">
        <f t="shared" si="0"/>
        <v>261.89999999999998</v>
      </c>
      <c r="L37" s="16">
        <f t="shared" si="1"/>
        <v>18</v>
      </c>
      <c r="M37" s="19">
        <f t="shared" si="2"/>
        <v>0.05</v>
      </c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2E013-FBAF-4F8C-B062-53FC1C1FE939}">
  <dimension ref="A1:Q38"/>
  <sheetViews>
    <sheetView rightToLeft="1" workbookViewId="0">
      <selection activeCell="R16" sqref="R16"/>
    </sheetView>
  </sheetViews>
  <sheetFormatPr defaultRowHeight="13.8" x14ac:dyDescent="0.25"/>
  <cols>
    <col min="1" max="1" width="10.3984375" style="1" customWidth="1"/>
    <col min="2" max="2" width="8.59765625" style="1" customWidth="1"/>
    <col min="3" max="3" width="9.796875" style="1" customWidth="1"/>
    <col min="4" max="4" width="12.69921875" style="1" customWidth="1"/>
    <col min="5" max="5" width="12.59765625" style="1" customWidth="1"/>
    <col min="6" max="6" width="14.296875" style="1" customWidth="1"/>
    <col min="7" max="7" width="15.3984375" style="1" customWidth="1"/>
    <col min="8" max="8" width="23.3984375" style="1" customWidth="1"/>
    <col min="9" max="9" width="15.59765625" style="1" bestFit="1" customWidth="1"/>
    <col min="10" max="10" width="21" style="1" customWidth="1"/>
    <col min="11" max="13" width="8.796875" style="1"/>
    <col min="14" max="14" width="14.3984375" style="1" customWidth="1"/>
    <col min="15" max="15" width="17.8984375" style="1" customWidth="1"/>
    <col min="16" max="16" width="14.19921875" style="1" bestFit="1" customWidth="1"/>
    <col min="17" max="17" width="9.59765625" style="1" bestFit="1" customWidth="1"/>
    <col min="18" max="16384" width="8.796875" style="1"/>
  </cols>
  <sheetData>
    <row r="1" spans="1:15" ht="67.2" customHeight="1" x14ac:dyDescent="0.25">
      <c r="A1" s="4" t="s">
        <v>0</v>
      </c>
      <c r="B1" s="9" t="s">
        <v>1</v>
      </c>
      <c r="C1" s="11" t="s">
        <v>2</v>
      </c>
      <c r="D1" s="8" t="s">
        <v>3</v>
      </c>
      <c r="E1" s="7" t="s">
        <v>71</v>
      </c>
      <c r="F1" s="6" t="s">
        <v>4</v>
      </c>
      <c r="G1" s="5" t="s">
        <v>73</v>
      </c>
      <c r="H1" s="10" t="s">
        <v>74</v>
      </c>
      <c r="J1" s="44" t="s">
        <v>80</v>
      </c>
      <c r="L1" s="14" t="s">
        <v>85</v>
      </c>
      <c r="M1" s="17" t="s">
        <v>82</v>
      </c>
      <c r="N1" s="1" t="s">
        <v>86</v>
      </c>
      <c r="O1" s="1" t="s">
        <v>87</v>
      </c>
    </row>
    <row r="2" spans="1:15" x14ac:dyDescent="0.25">
      <c r="A2" s="1">
        <v>100100</v>
      </c>
      <c r="B2" s="1" t="s">
        <v>72</v>
      </c>
      <c r="C2" s="1" t="s">
        <v>55</v>
      </c>
      <c r="D2" s="1" t="s">
        <v>5</v>
      </c>
      <c r="E2" s="1" t="s">
        <v>6</v>
      </c>
      <c r="F2" s="2">
        <v>44131</v>
      </c>
      <c r="G2" s="1">
        <v>10366</v>
      </c>
      <c r="H2" s="1">
        <v>24</v>
      </c>
      <c r="I2" s="2"/>
      <c r="J2" s="45">
        <f>G2-N2-O2</f>
        <v>10106.85</v>
      </c>
      <c r="L2" s="14">
        <f>MONTH(F2)</f>
        <v>10</v>
      </c>
      <c r="M2" s="19">
        <f t="shared" ref="M2:M38" si="0">_xlfn.XLOOKUP(L2,$P$22:$P$24,$Q$22:$Q$24,$Q$27)</f>
        <v>2.5000000000000001E-2</v>
      </c>
      <c r="N2" s="12">
        <f>M2*G2</f>
        <v>259.15000000000003</v>
      </c>
      <c r="O2" s="1">
        <f>IF(B2=$P$30,$Q$30,$Q$31)</f>
        <v>0</v>
      </c>
    </row>
    <row r="3" spans="1:15" x14ac:dyDescent="0.25">
      <c r="A3" s="1">
        <v>100105</v>
      </c>
      <c r="B3" s="1" t="s">
        <v>7</v>
      </c>
      <c r="C3" s="1" t="s">
        <v>8</v>
      </c>
      <c r="D3" s="1" t="s">
        <v>9</v>
      </c>
      <c r="E3" s="1" t="s">
        <v>10</v>
      </c>
      <c r="F3" s="2">
        <v>44147</v>
      </c>
      <c r="G3" s="1">
        <v>10371</v>
      </c>
      <c r="H3" s="1">
        <v>12</v>
      </c>
      <c r="I3" s="2"/>
      <c r="J3" s="45">
        <f t="shared" ref="J3:J38" si="1">G3-N3-O3</f>
        <v>9858.0149999999994</v>
      </c>
      <c r="L3" s="14">
        <f t="shared" ref="L3:L38" si="2">MONTH(F3)</f>
        <v>11</v>
      </c>
      <c r="M3" s="19">
        <f t="shared" si="0"/>
        <v>3.5000000000000003E-2</v>
      </c>
      <c r="N3" s="12">
        <f t="shared" ref="N3:N38" si="3">M3*G3</f>
        <v>362.98500000000001</v>
      </c>
      <c r="O3" s="1">
        <f t="shared" ref="O3:O38" si="4">IF(B3=$P$30,$Q$30,$Q$31)</f>
        <v>150</v>
      </c>
    </row>
    <row r="4" spans="1:15" x14ac:dyDescent="0.25">
      <c r="A4" s="1">
        <v>100110</v>
      </c>
      <c r="B4" s="1" t="s">
        <v>11</v>
      </c>
      <c r="C4" s="1" t="s">
        <v>12</v>
      </c>
      <c r="D4" s="1" t="s">
        <v>13</v>
      </c>
      <c r="E4" s="1" t="s">
        <v>14</v>
      </c>
      <c r="F4" s="2">
        <v>44113</v>
      </c>
      <c r="G4" s="1">
        <v>9661</v>
      </c>
      <c r="H4" s="1">
        <v>6</v>
      </c>
      <c r="I4" s="2"/>
      <c r="J4" s="45">
        <f t="shared" si="1"/>
        <v>9419.4750000000004</v>
      </c>
      <c r="L4" s="14">
        <f t="shared" si="2"/>
        <v>10</v>
      </c>
      <c r="M4" s="19">
        <f t="shared" si="0"/>
        <v>2.5000000000000001E-2</v>
      </c>
      <c r="N4" s="12">
        <f t="shared" si="3"/>
        <v>241.52500000000001</v>
      </c>
      <c r="O4" s="1">
        <f t="shared" si="4"/>
        <v>0</v>
      </c>
    </row>
    <row r="5" spans="1:15" x14ac:dyDescent="0.25">
      <c r="A5" s="1">
        <v>100111</v>
      </c>
      <c r="B5" s="1" t="s">
        <v>11</v>
      </c>
      <c r="C5" s="1" t="s">
        <v>15</v>
      </c>
      <c r="D5" s="1" t="s">
        <v>16</v>
      </c>
      <c r="E5" s="1" t="s">
        <v>17</v>
      </c>
      <c r="F5" s="2">
        <v>44188</v>
      </c>
      <c r="G5" s="1">
        <v>8065</v>
      </c>
      <c r="H5" s="1">
        <v>18</v>
      </c>
      <c r="I5" s="2"/>
      <c r="J5" s="45">
        <f t="shared" si="1"/>
        <v>7661.75</v>
      </c>
      <c r="L5" s="14">
        <f t="shared" si="2"/>
        <v>12</v>
      </c>
      <c r="M5" s="19">
        <f t="shared" si="0"/>
        <v>0.05</v>
      </c>
      <c r="N5" s="12">
        <f t="shared" si="3"/>
        <v>403.25</v>
      </c>
      <c r="O5" s="1">
        <f t="shared" si="4"/>
        <v>0</v>
      </c>
    </row>
    <row r="6" spans="1:15" x14ac:dyDescent="0.25">
      <c r="A6" s="1">
        <v>100106</v>
      </c>
      <c r="B6" s="1" t="s">
        <v>7</v>
      </c>
      <c r="C6" s="1" t="s">
        <v>18</v>
      </c>
      <c r="D6" s="1" t="s">
        <v>19</v>
      </c>
      <c r="E6" s="1" t="s">
        <v>20</v>
      </c>
      <c r="F6" s="2">
        <v>44133</v>
      </c>
      <c r="G6" s="1">
        <v>9502</v>
      </c>
      <c r="H6" s="1">
        <v>5</v>
      </c>
      <c r="I6" s="2"/>
      <c r="J6" s="45">
        <f t="shared" si="1"/>
        <v>9114.4500000000007</v>
      </c>
      <c r="L6" s="14">
        <f t="shared" si="2"/>
        <v>10</v>
      </c>
      <c r="M6" s="19">
        <f t="shared" si="0"/>
        <v>2.5000000000000001E-2</v>
      </c>
      <c r="N6" s="12">
        <f t="shared" si="3"/>
        <v>237.55</v>
      </c>
      <c r="O6" s="1">
        <f t="shared" si="4"/>
        <v>150</v>
      </c>
    </row>
    <row r="7" spans="1:15" x14ac:dyDescent="0.25">
      <c r="A7" s="1">
        <v>100116</v>
      </c>
      <c r="B7" s="1" t="s">
        <v>11</v>
      </c>
      <c r="C7" s="1" t="s">
        <v>21</v>
      </c>
      <c r="D7" s="1" t="s">
        <v>22</v>
      </c>
      <c r="E7" s="1" t="s">
        <v>17</v>
      </c>
      <c r="F7" s="2">
        <v>44145</v>
      </c>
      <c r="G7" s="1">
        <v>8595</v>
      </c>
      <c r="H7" s="1">
        <v>1</v>
      </c>
      <c r="I7" s="2"/>
      <c r="J7" s="45">
        <f t="shared" si="1"/>
        <v>8294.1749999999993</v>
      </c>
      <c r="L7" s="14">
        <f t="shared" si="2"/>
        <v>11</v>
      </c>
      <c r="M7" s="19">
        <f t="shared" si="0"/>
        <v>3.5000000000000003E-2</v>
      </c>
      <c r="N7" s="12">
        <f t="shared" si="3"/>
        <v>300.82500000000005</v>
      </c>
      <c r="O7" s="1">
        <f t="shared" si="4"/>
        <v>0</v>
      </c>
    </row>
    <row r="8" spans="1:15" x14ac:dyDescent="0.25">
      <c r="A8" s="1">
        <v>100123</v>
      </c>
      <c r="B8" s="1" t="s">
        <v>72</v>
      </c>
      <c r="C8" s="1" t="s">
        <v>23</v>
      </c>
      <c r="D8" s="1" t="s">
        <v>24</v>
      </c>
      <c r="E8" s="1" t="s">
        <v>14</v>
      </c>
      <c r="F8" s="2">
        <v>44129</v>
      </c>
      <c r="G8" s="1">
        <v>6627</v>
      </c>
      <c r="H8" s="1">
        <v>5</v>
      </c>
      <c r="I8" s="2"/>
      <c r="J8" s="45">
        <f t="shared" si="1"/>
        <v>6461.3249999999998</v>
      </c>
      <c r="L8" s="14">
        <f t="shared" si="2"/>
        <v>10</v>
      </c>
      <c r="M8" s="19">
        <f t="shared" si="0"/>
        <v>2.5000000000000001E-2</v>
      </c>
      <c r="N8" s="12">
        <f t="shared" si="3"/>
        <v>165.67500000000001</v>
      </c>
      <c r="O8" s="1">
        <f t="shared" si="4"/>
        <v>0</v>
      </c>
    </row>
    <row r="9" spans="1:15" x14ac:dyDescent="0.25">
      <c r="A9" s="1">
        <v>100114</v>
      </c>
      <c r="B9" s="1" t="s">
        <v>11</v>
      </c>
      <c r="C9" s="1" t="s">
        <v>25</v>
      </c>
      <c r="D9" s="1" t="s">
        <v>26</v>
      </c>
      <c r="E9" s="1" t="s">
        <v>10</v>
      </c>
      <c r="F9" s="2">
        <v>44156</v>
      </c>
      <c r="G9" s="1">
        <v>11568</v>
      </c>
      <c r="H9" s="1">
        <v>18</v>
      </c>
      <c r="I9" s="2"/>
      <c r="J9" s="45">
        <f t="shared" si="1"/>
        <v>11163.12</v>
      </c>
      <c r="L9" s="14">
        <f t="shared" si="2"/>
        <v>11</v>
      </c>
      <c r="M9" s="19">
        <f t="shared" si="0"/>
        <v>3.5000000000000003E-2</v>
      </c>
      <c r="N9" s="12">
        <f t="shared" si="3"/>
        <v>404.88000000000005</v>
      </c>
      <c r="O9" s="1">
        <f t="shared" si="4"/>
        <v>0</v>
      </c>
    </row>
    <row r="10" spans="1:15" x14ac:dyDescent="0.25">
      <c r="A10" s="1">
        <v>100122</v>
      </c>
      <c r="B10" s="1" t="s">
        <v>7</v>
      </c>
      <c r="C10" s="1" t="s">
        <v>27</v>
      </c>
      <c r="D10" s="1" t="s">
        <v>28</v>
      </c>
      <c r="E10" s="1" t="s">
        <v>17</v>
      </c>
      <c r="F10" s="2">
        <v>44114</v>
      </c>
      <c r="G10" s="1">
        <v>4663</v>
      </c>
      <c r="H10" s="1">
        <v>3</v>
      </c>
      <c r="I10" s="2"/>
      <c r="J10" s="45">
        <f t="shared" si="1"/>
        <v>4396.4250000000002</v>
      </c>
      <c r="L10" s="14">
        <f t="shared" si="2"/>
        <v>10</v>
      </c>
      <c r="M10" s="19">
        <f t="shared" si="0"/>
        <v>2.5000000000000001E-2</v>
      </c>
      <c r="N10" s="12">
        <f t="shared" si="3"/>
        <v>116.575</v>
      </c>
      <c r="O10" s="1">
        <f t="shared" si="4"/>
        <v>150</v>
      </c>
    </row>
    <row r="11" spans="1:15" x14ac:dyDescent="0.25">
      <c r="A11" s="1">
        <v>100117</v>
      </c>
      <c r="B11" s="1" t="s">
        <v>11</v>
      </c>
      <c r="C11" s="1" t="s">
        <v>29</v>
      </c>
      <c r="D11" s="1" t="s">
        <v>30</v>
      </c>
      <c r="E11" s="1" t="s">
        <v>20</v>
      </c>
      <c r="F11" s="2">
        <v>44120</v>
      </c>
      <c r="G11" s="1">
        <v>9301</v>
      </c>
      <c r="H11" s="1">
        <v>5</v>
      </c>
      <c r="I11" s="2"/>
      <c r="J11" s="45">
        <f t="shared" si="1"/>
        <v>9068.4750000000004</v>
      </c>
      <c r="L11" s="14">
        <f t="shared" si="2"/>
        <v>10</v>
      </c>
      <c r="M11" s="19">
        <f t="shared" si="0"/>
        <v>2.5000000000000001E-2</v>
      </c>
      <c r="N11" s="12">
        <f t="shared" si="3"/>
        <v>232.52500000000001</v>
      </c>
      <c r="O11" s="1">
        <f t="shared" si="4"/>
        <v>0</v>
      </c>
    </row>
    <row r="12" spans="1:15" x14ac:dyDescent="0.25">
      <c r="A12" s="1">
        <v>100104</v>
      </c>
      <c r="B12" s="1" t="s">
        <v>11</v>
      </c>
      <c r="C12" s="1" t="s">
        <v>31</v>
      </c>
      <c r="D12" s="1" t="s">
        <v>32</v>
      </c>
      <c r="E12" s="1" t="s">
        <v>17</v>
      </c>
      <c r="F12" s="2">
        <v>44106</v>
      </c>
      <c r="G12" s="1">
        <v>4942</v>
      </c>
      <c r="H12" s="1">
        <v>1</v>
      </c>
      <c r="I12" s="2"/>
      <c r="J12" s="45">
        <f t="shared" si="1"/>
        <v>4818.45</v>
      </c>
      <c r="L12" s="14">
        <f t="shared" si="2"/>
        <v>10</v>
      </c>
      <c r="M12" s="19">
        <f t="shared" si="0"/>
        <v>2.5000000000000001E-2</v>
      </c>
      <c r="N12" s="12">
        <f t="shared" si="3"/>
        <v>123.55000000000001</v>
      </c>
      <c r="O12" s="1">
        <f t="shared" si="4"/>
        <v>0</v>
      </c>
    </row>
    <row r="13" spans="1:15" x14ac:dyDescent="0.25">
      <c r="A13" s="1">
        <v>100130</v>
      </c>
      <c r="B13" s="1" t="s">
        <v>7</v>
      </c>
      <c r="C13" s="1" t="s">
        <v>33</v>
      </c>
      <c r="D13" s="1" t="s">
        <v>34</v>
      </c>
      <c r="E13" s="1" t="s">
        <v>14</v>
      </c>
      <c r="F13" s="2">
        <v>44174</v>
      </c>
      <c r="G13" s="1">
        <v>6136</v>
      </c>
      <c r="H13" s="1">
        <v>12</v>
      </c>
      <c r="I13" s="2"/>
      <c r="J13" s="45">
        <f t="shared" si="1"/>
        <v>5679.2</v>
      </c>
      <c r="L13" s="14">
        <f t="shared" si="2"/>
        <v>12</v>
      </c>
      <c r="M13" s="19">
        <f t="shared" si="0"/>
        <v>0.05</v>
      </c>
      <c r="N13" s="12">
        <f t="shared" si="3"/>
        <v>306.8</v>
      </c>
      <c r="O13" s="1">
        <f t="shared" si="4"/>
        <v>150</v>
      </c>
    </row>
    <row r="14" spans="1:15" x14ac:dyDescent="0.25">
      <c r="A14" s="1">
        <v>100118</v>
      </c>
      <c r="B14" s="1" t="s">
        <v>72</v>
      </c>
      <c r="C14" s="1" t="s">
        <v>35</v>
      </c>
      <c r="D14" s="1" t="s">
        <v>36</v>
      </c>
      <c r="E14" s="1" t="s">
        <v>6</v>
      </c>
      <c r="F14" s="2">
        <v>44144</v>
      </c>
      <c r="G14" s="1">
        <v>10199</v>
      </c>
      <c r="H14" s="1">
        <v>6</v>
      </c>
      <c r="I14" s="2"/>
      <c r="J14" s="45">
        <f t="shared" si="1"/>
        <v>9842.0349999999999</v>
      </c>
      <c r="L14" s="14">
        <f t="shared" si="2"/>
        <v>11</v>
      </c>
      <c r="M14" s="19">
        <f t="shared" si="0"/>
        <v>3.5000000000000003E-2</v>
      </c>
      <c r="N14" s="12">
        <f t="shared" si="3"/>
        <v>356.96500000000003</v>
      </c>
      <c r="O14" s="1">
        <f t="shared" si="4"/>
        <v>0</v>
      </c>
    </row>
    <row r="15" spans="1:15" x14ac:dyDescent="0.25">
      <c r="A15" s="1">
        <v>100125</v>
      </c>
      <c r="B15" s="1" t="s">
        <v>7</v>
      </c>
      <c r="C15" s="1" t="s">
        <v>37</v>
      </c>
      <c r="D15" s="1" t="s">
        <v>38</v>
      </c>
      <c r="E15" s="1" t="s">
        <v>17</v>
      </c>
      <c r="F15" s="2">
        <v>44166</v>
      </c>
      <c r="G15" s="1">
        <v>9481</v>
      </c>
      <c r="H15" s="1">
        <v>2</v>
      </c>
      <c r="I15" s="2"/>
      <c r="J15" s="45">
        <f t="shared" si="1"/>
        <v>8856.9500000000007</v>
      </c>
      <c r="L15" s="14">
        <f t="shared" si="2"/>
        <v>12</v>
      </c>
      <c r="M15" s="19">
        <f t="shared" si="0"/>
        <v>0.05</v>
      </c>
      <c r="N15" s="12">
        <f t="shared" si="3"/>
        <v>474.05</v>
      </c>
      <c r="O15" s="1">
        <f t="shared" si="4"/>
        <v>150</v>
      </c>
    </row>
    <row r="16" spans="1:15" x14ac:dyDescent="0.25">
      <c r="A16" s="1">
        <v>100121</v>
      </c>
      <c r="B16" s="1" t="s">
        <v>72</v>
      </c>
      <c r="C16" s="1" t="s">
        <v>39</v>
      </c>
      <c r="D16" s="1" t="s">
        <v>40</v>
      </c>
      <c r="E16" s="1" t="s">
        <v>6</v>
      </c>
      <c r="F16" s="2">
        <v>44134</v>
      </c>
      <c r="G16" s="1">
        <v>12085</v>
      </c>
      <c r="H16" s="1">
        <v>24</v>
      </c>
      <c r="I16" s="2"/>
      <c r="J16" s="45">
        <f t="shared" si="1"/>
        <v>11782.875</v>
      </c>
      <c r="L16" s="14">
        <f t="shared" si="2"/>
        <v>10</v>
      </c>
      <c r="M16" s="19">
        <f t="shared" si="0"/>
        <v>2.5000000000000001E-2</v>
      </c>
      <c r="N16" s="12">
        <f t="shared" si="3"/>
        <v>302.125</v>
      </c>
      <c r="O16" s="1">
        <f t="shared" si="4"/>
        <v>0</v>
      </c>
    </row>
    <row r="17" spans="1:17" x14ac:dyDescent="0.25">
      <c r="A17" s="1">
        <v>100101</v>
      </c>
      <c r="B17" s="1" t="s">
        <v>7</v>
      </c>
      <c r="C17" s="1" t="s">
        <v>41</v>
      </c>
      <c r="D17" s="1" t="s">
        <v>42</v>
      </c>
      <c r="E17" s="1" t="s">
        <v>10</v>
      </c>
      <c r="F17" s="2">
        <v>44169</v>
      </c>
      <c r="G17" s="1">
        <v>4896</v>
      </c>
      <c r="H17" s="1">
        <v>6</v>
      </c>
      <c r="I17" s="2"/>
      <c r="J17" s="45">
        <f t="shared" si="1"/>
        <v>4501.2</v>
      </c>
      <c r="L17" s="14">
        <f t="shared" si="2"/>
        <v>12</v>
      </c>
      <c r="M17" s="19">
        <f t="shared" si="0"/>
        <v>0.05</v>
      </c>
      <c r="N17" s="12">
        <f t="shared" si="3"/>
        <v>244.8</v>
      </c>
      <c r="O17" s="1">
        <f t="shared" si="4"/>
        <v>150</v>
      </c>
    </row>
    <row r="18" spans="1:17" x14ac:dyDescent="0.25">
      <c r="A18" s="1">
        <v>100131</v>
      </c>
      <c r="B18" s="1" t="s">
        <v>11</v>
      </c>
      <c r="C18" s="1" t="s">
        <v>43</v>
      </c>
      <c r="D18" s="1" t="s">
        <v>44</v>
      </c>
      <c r="E18" s="1" t="s">
        <v>17</v>
      </c>
      <c r="F18" s="2">
        <v>44129</v>
      </c>
      <c r="G18" s="1">
        <v>9010</v>
      </c>
      <c r="H18" s="1">
        <v>2</v>
      </c>
      <c r="I18" s="2"/>
      <c r="J18" s="45">
        <f t="shared" si="1"/>
        <v>8784.75</v>
      </c>
      <c r="L18" s="14">
        <f t="shared" si="2"/>
        <v>10</v>
      </c>
      <c r="M18" s="19">
        <f t="shared" si="0"/>
        <v>2.5000000000000001E-2</v>
      </c>
      <c r="N18" s="12">
        <f t="shared" si="3"/>
        <v>225.25</v>
      </c>
      <c r="O18" s="1">
        <f t="shared" si="4"/>
        <v>0</v>
      </c>
    </row>
    <row r="19" spans="1:17" x14ac:dyDescent="0.25">
      <c r="A19" s="1">
        <v>100107</v>
      </c>
      <c r="B19" s="1" t="s">
        <v>7</v>
      </c>
      <c r="C19" s="1" t="s">
        <v>45</v>
      </c>
      <c r="D19" s="1" t="s">
        <v>46</v>
      </c>
      <c r="E19" s="1" t="s">
        <v>14</v>
      </c>
      <c r="F19" s="2">
        <v>44135</v>
      </c>
      <c r="G19" s="1">
        <v>9139</v>
      </c>
      <c r="H19" s="1">
        <v>18</v>
      </c>
      <c r="I19" s="2"/>
      <c r="J19" s="45">
        <f t="shared" si="1"/>
        <v>8760.5249999999996</v>
      </c>
      <c r="L19" s="14">
        <f t="shared" si="2"/>
        <v>10</v>
      </c>
      <c r="M19" s="19">
        <f t="shared" si="0"/>
        <v>2.5000000000000001E-2</v>
      </c>
      <c r="N19" s="12">
        <f t="shared" si="3"/>
        <v>228.47500000000002</v>
      </c>
      <c r="O19" s="1">
        <f t="shared" si="4"/>
        <v>150</v>
      </c>
    </row>
    <row r="20" spans="1:17" x14ac:dyDescent="0.25">
      <c r="A20" s="1">
        <v>100120</v>
      </c>
      <c r="B20" s="1" t="s">
        <v>72</v>
      </c>
      <c r="C20" s="1" t="s">
        <v>47</v>
      </c>
      <c r="D20" s="1" t="s">
        <v>48</v>
      </c>
      <c r="E20" s="1" t="s">
        <v>6</v>
      </c>
      <c r="F20" s="2">
        <v>44110</v>
      </c>
      <c r="G20" s="1">
        <v>4204</v>
      </c>
      <c r="H20" s="1">
        <v>6</v>
      </c>
      <c r="I20" s="2"/>
      <c r="J20" s="45">
        <f t="shared" si="1"/>
        <v>4098.8999999999996</v>
      </c>
      <c r="L20" s="14">
        <f t="shared" si="2"/>
        <v>10</v>
      </c>
      <c r="M20" s="19">
        <f t="shared" si="0"/>
        <v>2.5000000000000001E-2</v>
      </c>
      <c r="N20" s="12">
        <f t="shared" si="3"/>
        <v>105.10000000000001</v>
      </c>
      <c r="O20" s="1">
        <f t="shared" si="4"/>
        <v>0</v>
      </c>
    </row>
    <row r="21" spans="1:17" x14ac:dyDescent="0.25">
      <c r="A21" s="1">
        <v>100132</v>
      </c>
      <c r="B21" s="1" t="s">
        <v>72</v>
      </c>
      <c r="C21" s="1" t="s">
        <v>49</v>
      </c>
      <c r="D21" s="1" t="s">
        <v>50</v>
      </c>
      <c r="E21" s="1" t="s">
        <v>20</v>
      </c>
      <c r="F21" s="2">
        <v>44155</v>
      </c>
      <c r="G21" s="1">
        <v>8298</v>
      </c>
      <c r="H21" s="1">
        <v>12</v>
      </c>
      <c r="I21" s="2"/>
      <c r="J21" s="45">
        <f t="shared" si="1"/>
        <v>8007.57</v>
      </c>
      <c r="L21" s="14">
        <f t="shared" si="2"/>
        <v>11</v>
      </c>
      <c r="M21" s="19">
        <f t="shared" si="0"/>
        <v>3.5000000000000003E-2</v>
      </c>
      <c r="N21" s="12">
        <f t="shared" si="3"/>
        <v>290.43</v>
      </c>
      <c r="O21" s="1">
        <f t="shared" si="4"/>
        <v>0</v>
      </c>
      <c r="P21" s="14" t="s">
        <v>81</v>
      </c>
      <c r="Q21" s="17" t="s">
        <v>82</v>
      </c>
    </row>
    <row r="22" spans="1:17" x14ac:dyDescent="0.25">
      <c r="A22" s="1">
        <v>100124</v>
      </c>
      <c r="B22" s="1" t="s">
        <v>11</v>
      </c>
      <c r="C22" s="1" t="s">
        <v>51</v>
      </c>
      <c r="D22" s="1" t="s">
        <v>52</v>
      </c>
      <c r="E22" s="1" t="s">
        <v>10</v>
      </c>
      <c r="F22" s="2">
        <v>44174</v>
      </c>
      <c r="G22" s="1">
        <v>11492</v>
      </c>
      <c r="H22" s="1">
        <v>4</v>
      </c>
      <c r="I22" s="2"/>
      <c r="J22" s="45">
        <f t="shared" si="1"/>
        <v>10917.4</v>
      </c>
      <c r="L22" s="14">
        <f t="shared" si="2"/>
        <v>12</v>
      </c>
      <c r="M22" s="19">
        <f t="shared" si="0"/>
        <v>0.05</v>
      </c>
      <c r="N22" s="12">
        <f t="shared" si="3"/>
        <v>574.6</v>
      </c>
      <c r="O22" s="1">
        <f t="shared" si="4"/>
        <v>0</v>
      </c>
      <c r="P22" s="14">
        <v>10</v>
      </c>
      <c r="Q22" s="23">
        <v>2.5000000000000001E-2</v>
      </c>
    </row>
    <row r="23" spans="1:17" x14ac:dyDescent="0.25">
      <c r="A23" s="1">
        <v>100108</v>
      </c>
      <c r="B23" s="1" t="s">
        <v>7</v>
      </c>
      <c r="C23" s="1" t="s">
        <v>53</v>
      </c>
      <c r="D23" s="1" t="s">
        <v>54</v>
      </c>
      <c r="E23" s="1" t="s">
        <v>17</v>
      </c>
      <c r="F23" s="2">
        <v>44109</v>
      </c>
      <c r="G23" s="1">
        <v>4326</v>
      </c>
      <c r="H23" s="1">
        <v>6</v>
      </c>
      <c r="I23" s="2"/>
      <c r="J23" s="45">
        <f t="shared" si="1"/>
        <v>4067.8500000000004</v>
      </c>
      <c r="L23" s="14">
        <f t="shared" si="2"/>
        <v>10</v>
      </c>
      <c r="M23" s="19">
        <f t="shared" si="0"/>
        <v>2.5000000000000001E-2</v>
      </c>
      <c r="N23" s="12">
        <f t="shared" si="3"/>
        <v>108.15</v>
      </c>
      <c r="O23" s="1">
        <f t="shared" si="4"/>
        <v>150</v>
      </c>
      <c r="P23" s="14">
        <v>11</v>
      </c>
      <c r="Q23" s="23">
        <v>3.5000000000000003E-2</v>
      </c>
    </row>
    <row r="24" spans="1:17" x14ac:dyDescent="0.25">
      <c r="A24" s="1">
        <v>100119</v>
      </c>
      <c r="B24" s="1" t="s">
        <v>7</v>
      </c>
      <c r="C24" s="1" t="s">
        <v>55</v>
      </c>
      <c r="D24" s="1" t="s">
        <v>56</v>
      </c>
      <c r="E24" s="1" t="s">
        <v>14</v>
      </c>
      <c r="F24" s="2">
        <v>44162</v>
      </c>
      <c r="G24" s="1">
        <v>11647</v>
      </c>
      <c r="H24" s="1">
        <v>24</v>
      </c>
      <c r="I24" s="2"/>
      <c r="J24" s="45">
        <f t="shared" si="1"/>
        <v>11089.355</v>
      </c>
      <c r="L24" s="14">
        <f t="shared" si="2"/>
        <v>11</v>
      </c>
      <c r="M24" s="19">
        <f t="shared" si="0"/>
        <v>3.5000000000000003E-2</v>
      </c>
      <c r="N24" s="12">
        <f t="shared" si="3"/>
        <v>407.64500000000004</v>
      </c>
      <c r="O24" s="1">
        <f t="shared" si="4"/>
        <v>150</v>
      </c>
      <c r="P24" s="14">
        <v>12</v>
      </c>
      <c r="Q24" s="18">
        <v>0.05</v>
      </c>
    </row>
    <row r="25" spans="1:17" x14ac:dyDescent="0.25">
      <c r="A25" s="1">
        <v>100112</v>
      </c>
      <c r="B25" s="1" t="s">
        <v>72</v>
      </c>
      <c r="C25" s="1" t="s">
        <v>8</v>
      </c>
      <c r="D25" s="1" t="s">
        <v>57</v>
      </c>
      <c r="E25" s="1" t="s">
        <v>6</v>
      </c>
      <c r="F25" s="2">
        <v>44194</v>
      </c>
      <c r="G25" s="1">
        <v>12835</v>
      </c>
      <c r="H25" s="1">
        <v>5</v>
      </c>
      <c r="I25" s="2"/>
      <c r="J25" s="45">
        <f t="shared" si="1"/>
        <v>12193.25</v>
      </c>
      <c r="L25" s="14">
        <f t="shared" si="2"/>
        <v>12</v>
      </c>
      <c r="M25" s="19">
        <f t="shared" si="0"/>
        <v>0.05</v>
      </c>
      <c r="N25" s="12">
        <f t="shared" si="3"/>
        <v>641.75</v>
      </c>
      <c r="O25" s="1">
        <f t="shared" si="4"/>
        <v>0</v>
      </c>
    </row>
    <row r="26" spans="1:17" x14ac:dyDescent="0.25">
      <c r="A26" s="1">
        <v>100114</v>
      </c>
      <c r="B26" s="1" t="s">
        <v>11</v>
      </c>
      <c r="C26" s="1" t="s">
        <v>12</v>
      </c>
      <c r="D26" s="1" t="s">
        <v>58</v>
      </c>
      <c r="E26" s="1" t="s">
        <v>17</v>
      </c>
      <c r="F26" s="2">
        <v>44141</v>
      </c>
      <c r="G26" s="1">
        <v>5079</v>
      </c>
      <c r="H26" s="1">
        <v>12</v>
      </c>
      <c r="I26" s="2"/>
      <c r="J26" s="45">
        <f t="shared" si="1"/>
        <v>4901.2349999999997</v>
      </c>
      <c r="L26" s="14">
        <f t="shared" si="2"/>
        <v>11</v>
      </c>
      <c r="M26" s="19">
        <f t="shared" si="0"/>
        <v>3.5000000000000003E-2</v>
      </c>
      <c r="N26" s="12">
        <f t="shared" si="3"/>
        <v>177.76500000000001</v>
      </c>
      <c r="O26" s="1">
        <f t="shared" si="4"/>
        <v>0</v>
      </c>
    </row>
    <row r="27" spans="1:17" x14ac:dyDescent="0.25">
      <c r="A27" s="1">
        <v>100129</v>
      </c>
      <c r="B27" s="1" t="s">
        <v>11</v>
      </c>
      <c r="C27" s="1" t="s">
        <v>15</v>
      </c>
      <c r="D27" s="1" t="s">
        <v>59</v>
      </c>
      <c r="E27" s="1" t="s">
        <v>10</v>
      </c>
      <c r="F27" s="2">
        <v>44161</v>
      </c>
      <c r="G27" s="1">
        <v>7705</v>
      </c>
      <c r="H27" s="1">
        <v>3</v>
      </c>
      <c r="I27" s="2"/>
      <c r="J27" s="45">
        <f t="shared" si="1"/>
        <v>7435.3249999999998</v>
      </c>
      <c r="L27" s="14">
        <f t="shared" si="2"/>
        <v>11</v>
      </c>
      <c r="M27" s="19">
        <f t="shared" si="0"/>
        <v>3.5000000000000003E-2</v>
      </c>
      <c r="N27" s="12">
        <f t="shared" si="3"/>
        <v>269.67500000000001</v>
      </c>
      <c r="O27" s="1">
        <f t="shared" si="4"/>
        <v>0</v>
      </c>
      <c r="P27" s="1" t="s">
        <v>83</v>
      </c>
      <c r="Q27" s="13">
        <v>0</v>
      </c>
    </row>
    <row r="28" spans="1:17" x14ac:dyDescent="0.25">
      <c r="A28" s="1">
        <v>100126</v>
      </c>
      <c r="B28" s="1" t="s">
        <v>11</v>
      </c>
      <c r="C28" s="1" t="s">
        <v>60</v>
      </c>
      <c r="D28" s="1" t="s">
        <v>61</v>
      </c>
      <c r="E28" s="1" t="s">
        <v>14</v>
      </c>
      <c r="F28" s="2">
        <v>44168</v>
      </c>
      <c r="G28" s="1">
        <v>12116</v>
      </c>
      <c r="H28" s="1">
        <v>6</v>
      </c>
      <c r="I28" s="2"/>
      <c r="J28" s="45">
        <f t="shared" si="1"/>
        <v>11510.2</v>
      </c>
      <c r="L28" s="14">
        <f t="shared" si="2"/>
        <v>12</v>
      </c>
      <c r="M28" s="19">
        <f t="shared" si="0"/>
        <v>0.05</v>
      </c>
      <c r="N28" s="12">
        <f t="shared" si="3"/>
        <v>605.80000000000007</v>
      </c>
      <c r="O28" s="1">
        <f t="shared" si="4"/>
        <v>0</v>
      </c>
    </row>
    <row r="29" spans="1:17" x14ac:dyDescent="0.25">
      <c r="A29" s="1">
        <v>100134</v>
      </c>
      <c r="B29" s="1" t="s">
        <v>11</v>
      </c>
      <c r="C29" s="1" t="s">
        <v>21</v>
      </c>
      <c r="D29" s="1" t="s">
        <v>62</v>
      </c>
      <c r="E29" s="1" t="s">
        <v>6</v>
      </c>
      <c r="F29" s="2">
        <v>44171</v>
      </c>
      <c r="G29" s="1">
        <v>8416</v>
      </c>
      <c r="H29" s="1">
        <v>5</v>
      </c>
      <c r="I29" s="2"/>
      <c r="J29" s="45">
        <f t="shared" si="1"/>
        <v>7995.2</v>
      </c>
      <c r="L29" s="14">
        <f t="shared" si="2"/>
        <v>12</v>
      </c>
      <c r="M29" s="19">
        <f t="shared" si="0"/>
        <v>0.05</v>
      </c>
      <c r="N29" s="12">
        <f t="shared" si="3"/>
        <v>420.8</v>
      </c>
      <c r="O29" s="1">
        <f t="shared" si="4"/>
        <v>0</v>
      </c>
    </row>
    <row r="30" spans="1:17" x14ac:dyDescent="0.25">
      <c r="A30" s="1">
        <v>100102</v>
      </c>
      <c r="B30" s="1" t="s">
        <v>72</v>
      </c>
      <c r="C30" s="1" t="s">
        <v>23</v>
      </c>
      <c r="D30" s="1" t="s">
        <v>63</v>
      </c>
      <c r="E30" s="1" t="s">
        <v>20</v>
      </c>
      <c r="F30" s="2">
        <v>44153</v>
      </c>
      <c r="G30" s="1">
        <v>8362</v>
      </c>
      <c r="H30" s="1">
        <v>12</v>
      </c>
      <c r="I30" s="2"/>
      <c r="J30" s="45">
        <f t="shared" si="1"/>
        <v>8069.33</v>
      </c>
      <c r="L30" s="14">
        <f t="shared" si="2"/>
        <v>11</v>
      </c>
      <c r="M30" s="19">
        <f t="shared" si="0"/>
        <v>3.5000000000000003E-2</v>
      </c>
      <c r="N30" s="12">
        <f t="shared" si="3"/>
        <v>292.67</v>
      </c>
      <c r="O30" s="1">
        <f t="shared" si="4"/>
        <v>0</v>
      </c>
      <c r="P30" s="1" t="s">
        <v>7</v>
      </c>
      <c r="Q30" s="1">
        <v>150</v>
      </c>
    </row>
    <row r="31" spans="1:17" x14ac:dyDescent="0.25">
      <c r="A31" s="1">
        <v>100128</v>
      </c>
      <c r="B31" s="1" t="s">
        <v>11</v>
      </c>
      <c r="C31" s="1" t="s">
        <v>25</v>
      </c>
      <c r="D31" s="1" t="s">
        <v>64</v>
      </c>
      <c r="E31" s="1" t="s">
        <v>10</v>
      </c>
      <c r="F31" s="2">
        <v>44137</v>
      </c>
      <c r="G31" s="1">
        <v>9177</v>
      </c>
      <c r="H31" s="1">
        <v>6</v>
      </c>
      <c r="I31" s="2"/>
      <c r="J31" s="45">
        <f t="shared" si="1"/>
        <v>8855.8050000000003</v>
      </c>
      <c r="L31" s="14">
        <f t="shared" si="2"/>
        <v>11</v>
      </c>
      <c r="M31" s="19">
        <f t="shared" si="0"/>
        <v>3.5000000000000003E-2</v>
      </c>
      <c r="N31" s="12">
        <f t="shared" si="3"/>
        <v>321.19500000000005</v>
      </c>
      <c r="O31" s="1">
        <f t="shared" si="4"/>
        <v>0</v>
      </c>
      <c r="P31" s="1" t="s">
        <v>84</v>
      </c>
      <c r="Q31" s="1">
        <v>0</v>
      </c>
    </row>
    <row r="32" spans="1:17" x14ac:dyDescent="0.25">
      <c r="A32" s="1">
        <v>100109</v>
      </c>
      <c r="B32" s="1" t="s">
        <v>72</v>
      </c>
      <c r="C32" s="1" t="s">
        <v>27</v>
      </c>
      <c r="D32" s="1" t="s">
        <v>65</v>
      </c>
      <c r="E32" s="1" t="s">
        <v>6</v>
      </c>
      <c r="F32" s="2">
        <v>44137</v>
      </c>
      <c r="G32" s="1">
        <v>5596</v>
      </c>
      <c r="H32" s="1">
        <v>4</v>
      </c>
      <c r="I32" s="2"/>
      <c r="J32" s="45">
        <f t="shared" si="1"/>
        <v>5400.14</v>
      </c>
      <c r="L32" s="14">
        <f t="shared" si="2"/>
        <v>11</v>
      </c>
      <c r="M32" s="19">
        <f t="shared" si="0"/>
        <v>3.5000000000000003E-2</v>
      </c>
      <c r="N32" s="12">
        <f t="shared" si="3"/>
        <v>195.86</v>
      </c>
      <c r="O32" s="1">
        <f t="shared" si="4"/>
        <v>0</v>
      </c>
    </row>
    <row r="33" spans="1:15" x14ac:dyDescent="0.25">
      <c r="A33" s="1">
        <v>100135</v>
      </c>
      <c r="B33" s="1" t="s">
        <v>72</v>
      </c>
      <c r="C33" s="1" t="s">
        <v>29</v>
      </c>
      <c r="D33" s="1" t="s">
        <v>66</v>
      </c>
      <c r="E33" s="1" t="s">
        <v>17</v>
      </c>
      <c r="F33" s="2">
        <v>44138</v>
      </c>
      <c r="G33" s="1">
        <v>10350</v>
      </c>
      <c r="H33" s="1">
        <v>4</v>
      </c>
      <c r="I33" s="2"/>
      <c r="J33" s="45">
        <f t="shared" si="1"/>
        <v>9987.75</v>
      </c>
      <c r="L33" s="14">
        <f t="shared" si="2"/>
        <v>11</v>
      </c>
      <c r="M33" s="19">
        <f t="shared" si="0"/>
        <v>3.5000000000000003E-2</v>
      </c>
      <c r="N33" s="12">
        <f t="shared" si="3"/>
        <v>362.25000000000006</v>
      </c>
      <c r="O33" s="1">
        <f t="shared" si="4"/>
        <v>0</v>
      </c>
    </row>
    <row r="34" spans="1:15" x14ac:dyDescent="0.25">
      <c r="A34" s="1">
        <v>100127</v>
      </c>
      <c r="B34" s="1" t="s">
        <v>72</v>
      </c>
      <c r="C34" s="1" t="s">
        <v>31</v>
      </c>
      <c r="D34" s="1" t="s">
        <v>67</v>
      </c>
      <c r="E34" s="1" t="s">
        <v>14</v>
      </c>
      <c r="F34" s="2">
        <v>44104</v>
      </c>
      <c r="G34" s="1">
        <v>12745</v>
      </c>
      <c r="H34" s="1">
        <v>24</v>
      </c>
      <c r="I34" s="2"/>
      <c r="J34" s="45">
        <f t="shared" si="1"/>
        <v>12745</v>
      </c>
      <c r="L34" s="14">
        <f t="shared" si="2"/>
        <v>9</v>
      </c>
      <c r="M34" s="19">
        <f t="shared" si="0"/>
        <v>0</v>
      </c>
      <c r="N34" s="12">
        <f t="shared" si="3"/>
        <v>0</v>
      </c>
      <c r="O34" s="1">
        <f t="shared" si="4"/>
        <v>0</v>
      </c>
    </row>
    <row r="35" spans="1:15" x14ac:dyDescent="0.25">
      <c r="A35" s="1">
        <v>100103</v>
      </c>
      <c r="B35" s="1" t="s">
        <v>11</v>
      </c>
      <c r="C35" s="1" t="s">
        <v>33</v>
      </c>
      <c r="D35" s="1" t="s">
        <v>68</v>
      </c>
      <c r="E35" s="1" t="s">
        <v>6</v>
      </c>
      <c r="F35" s="2">
        <v>44107</v>
      </c>
      <c r="G35" s="1">
        <v>8681</v>
      </c>
      <c r="H35" s="1">
        <v>1</v>
      </c>
      <c r="I35" s="2"/>
      <c r="J35" s="45">
        <f t="shared" si="1"/>
        <v>8463.9750000000004</v>
      </c>
      <c r="L35" s="14">
        <f t="shared" si="2"/>
        <v>10</v>
      </c>
      <c r="M35" s="19">
        <f t="shared" si="0"/>
        <v>2.5000000000000001E-2</v>
      </c>
      <c r="N35" s="12">
        <f t="shared" si="3"/>
        <v>217.02500000000001</v>
      </c>
      <c r="O35" s="1">
        <f t="shared" si="4"/>
        <v>0</v>
      </c>
    </row>
    <row r="36" spans="1:15" x14ac:dyDescent="0.25">
      <c r="A36" s="1">
        <v>100133</v>
      </c>
      <c r="B36" s="1" t="s">
        <v>72</v>
      </c>
      <c r="C36" s="1" t="s">
        <v>35</v>
      </c>
      <c r="D36" s="1" t="s">
        <v>69</v>
      </c>
      <c r="E36" s="1" t="s">
        <v>6</v>
      </c>
      <c r="F36" s="2">
        <v>44141</v>
      </c>
      <c r="G36" s="1">
        <v>8009</v>
      </c>
      <c r="H36" s="1">
        <v>6</v>
      </c>
      <c r="I36" s="2"/>
      <c r="J36" s="45">
        <f t="shared" si="1"/>
        <v>7728.6849999999995</v>
      </c>
      <c r="L36" s="14">
        <f t="shared" si="2"/>
        <v>11</v>
      </c>
      <c r="M36" s="19">
        <f t="shared" si="0"/>
        <v>3.5000000000000003E-2</v>
      </c>
      <c r="N36" s="12">
        <f t="shared" si="3"/>
        <v>280.31500000000005</v>
      </c>
      <c r="O36" s="1">
        <f t="shared" si="4"/>
        <v>0</v>
      </c>
    </row>
    <row r="37" spans="1:15" x14ac:dyDescent="0.25">
      <c r="A37" s="1">
        <v>100113</v>
      </c>
      <c r="B37" s="1" t="s">
        <v>72</v>
      </c>
      <c r="C37" s="1" t="s">
        <v>37</v>
      </c>
      <c r="D37" s="1" t="s">
        <v>70</v>
      </c>
      <c r="E37" s="1" t="s">
        <v>20</v>
      </c>
      <c r="F37" s="2">
        <v>44133</v>
      </c>
      <c r="G37" s="1">
        <v>4878</v>
      </c>
      <c r="H37" s="1">
        <v>18</v>
      </c>
      <c r="I37" s="2"/>
      <c r="J37" s="45">
        <f t="shared" si="1"/>
        <v>4756.05</v>
      </c>
      <c r="L37" s="14">
        <f t="shared" si="2"/>
        <v>10</v>
      </c>
      <c r="M37" s="19">
        <f t="shared" si="0"/>
        <v>2.5000000000000001E-2</v>
      </c>
      <c r="N37" s="12">
        <f t="shared" si="3"/>
        <v>121.95</v>
      </c>
      <c r="O37" s="1">
        <f t="shared" si="4"/>
        <v>0</v>
      </c>
    </row>
    <row r="38" spans="1:15" x14ac:dyDescent="0.25">
      <c r="J38" s="45">
        <f t="shared" si="1"/>
        <v>0</v>
      </c>
      <c r="L38" s="14">
        <f t="shared" si="2"/>
        <v>1</v>
      </c>
      <c r="M38" s="19">
        <f t="shared" si="0"/>
        <v>0</v>
      </c>
      <c r="N38" s="12">
        <f t="shared" si="3"/>
        <v>0</v>
      </c>
      <c r="O38" s="1">
        <f t="shared" si="4"/>
        <v>0</v>
      </c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97809-ACF2-4EBF-BABB-4376EFA2E95A}">
  <dimension ref="A3:B9"/>
  <sheetViews>
    <sheetView rightToLeft="1" workbookViewId="0">
      <selection activeCell="E26" sqref="E26"/>
    </sheetView>
  </sheetViews>
  <sheetFormatPr defaultRowHeight="13.8" x14ac:dyDescent="0.25"/>
  <cols>
    <col min="1" max="1" width="11.59765625" bestFit="1" customWidth="1"/>
    <col min="2" max="2" width="26.5" bestFit="1" customWidth="1"/>
  </cols>
  <sheetData>
    <row r="3" spans="1:2" x14ac:dyDescent="0.25">
      <c r="A3" s="24" t="s">
        <v>88</v>
      </c>
      <c r="B3" t="s">
        <v>90</v>
      </c>
    </row>
    <row r="4" spans="1:2" x14ac:dyDescent="0.25">
      <c r="A4" s="25" t="s">
        <v>10</v>
      </c>
      <c r="B4" s="26">
        <v>11577.391304347826</v>
      </c>
    </row>
    <row r="5" spans="1:2" x14ac:dyDescent="0.25">
      <c r="A5" s="25" t="s">
        <v>17</v>
      </c>
      <c r="B5" s="26">
        <v>13345.217391304348</v>
      </c>
    </row>
    <row r="6" spans="1:2" x14ac:dyDescent="0.25">
      <c r="A6" s="25" t="s">
        <v>20</v>
      </c>
      <c r="B6" s="26">
        <v>8938.8405797101441</v>
      </c>
    </row>
    <row r="7" spans="1:2" x14ac:dyDescent="0.25">
      <c r="A7" s="25" t="s">
        <v>14</v>
      </c>
      <c r="B7" s="26">
        <v>11927.246376811594</v>
      </c>
    </row>
    <row r="8" spans="1:2" x14ac:dyDescent="0.25">
      <c r="A8" s="25" t="s">
        <v>6</v>
      </c>
      <c r="B8" s="26">
        <v>23301.73913043478</v>
      </c>
    </row>
    <row r="9" spans="1:2" x14ac:dyDescent="0.25">
      <c r="A9" s="25" t="s">
        <v>89</v>
      </c>
      <c r="B9" s="26">
        <v>69090.434782608689</v>
      </c>
    </row>
  </sheetData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403EB-D0BD-4090-AC0C-B36B1C78F34D}">
  <sheetPr filterMode="1"/>
  <dimension ref="A1:N37"/>
  <sheetViews>
    <sheetView rightToLeft="1" workbookViewId="0">
      <selection activeCell="P47" sqref="P47"/>
    </sheetView>
  </sheetViews>
  <sheetFormatPr defaultRowHeight="13.8" x14ac:dyDescent="0.25"/>
  <cols>
    <col min="1" max="1" width="10.3984375" style="1" customWidth="1"/>
    <col min="2" max="2" width="8.59765625" style="1" customWidth="1"/>
    <col min="3" max="3" width="9.796875" style="1" customWidth="1"/>
    <col min="4" max="4" width="12.69921875" style="1" customWidth="1"/>
    <col min="5" max="5" width="12.59765625" style="1" customWidth="1"/>
    <col min="6" max="6" width="14.296875" style="1" customWidth="1"/>
    <col min="7" max="7" width="15.3984375" style="1" customWidth="1"/>
    <col min="8" max="8" width="23.3984375" style="1" customWidth="1"/>
    <col min="9" max="9" width="15.59765625" style="1" bestFit="1" customWidth="1"/>
    <col min="10" max="16384" width="8.796875" style="1"/>
  </cols>
  <sheetData>
    <row r="1" spans="1:14" ht="44.4" customHeight="1" x14ac:dyDescent="0.25">
      <c r="A1" s="4" t="s">
        <v>0</v>
      </c>
      <c r="B1" s="9" t="s">
        <v>1</v>
      </c>
      <c r="C1" s="11" t="s">
        <v>2</v>
      </c>
      <c r="D1" s="8" t="s">
        <v>3</v>
      </c>
      <c r="E1" s="7" t="s">
        <v>71</v>
      </c>
      <c r="F1" s="6" t="s">
        <v>4</v>
      </c>
      <c r="G1" s="5" t="s">
        <v>73</v>
      </c>
      <c r="H1" s="10" t="s">
        <v>74</v>
      </c>
    </row>
    <row r="2" spans="1:14" hidden="1" x14ac:dyDescent="0.25">
      <c r="A2" s="1">
        <v>100100</v>
      </c>
      <c r="B2" s="1" t="s">
        <v>72</v>
      </c>
      <c r="C2" s="1" t="s">
        <v>55</v>
      </c>
      <c r="D2" s="1" t="s">
        <v>5</v>
      </c>
      <c r="E2" s="1" t="s">
        <v>6</v>
      </c>
      <c r="F2" s="2">
        <v>44131</v>
      </c>
      <c r="G2" s="1">
        <v>10366</v>
      </c>
      <c r="H2" s="1">
        <v>24</v>
      </c>
      <c r="I2" s="2"/>
    </row>
    <row r="3" spans="1:14" hidden="1" x14ac:dyDescent="0.25">
      <c r="A3" s="1">
        <v>100105</v>
      </c>
      <c r="B3" s="1" t="s">
        <v>7</v>
      </c>
      <c r="C3" s="1" t="s">
        <v>8</v>
      </c>
      <c r="D3" s="1" t="s">
        <v>9</v>
      </c>
      <c r="E3" s="1" t="s">
        <v>10</v>
      </c>
      <c r="F3" s="2">
        <v>44147</v>
      </c>
      <c r="G3" s="1">
        <v>10371</v>
      </c>
      <c r="H3" s="1">
        <v>12</v>
      </c>
      <c r="I3" s="2"/>
    </row>
    <row r="4" spans="1:14" x14ac:dyDescent="0.25">
      <c r="A4" s="1">
        <v>100110</v>
      </c>
      <c r="B4" s="1" t="s">
        <v>11</v>
      </c>
      <c r="C4" s="1" t="s">
        <v>12</v>
      </c>
      <c r="D4" s="1" t="s">
        <v>13</v>
      </c>
      <c r="E4" s="1" t="s">
        <v>14</v>
      </c>
      <c r="F4" s="2">
        <v>44113</v>
      </c>
      <c r="G4" s="1">
        <v>9661</v>
      </c>
      <c r="H4" s="1">
        <v>6</v>
      </c>
      <c r="I4" s="2"/>
    </row>
    <row r="5" spans="1:14" hidden="1" x14ac:dyDescent="0.25">
      <c r="A5" s="1">
        <v>100111</v>
      </c>
      <c r="B5" s="1" t="s">
        <v>11</v>
      </c>
      <c r="C5" s="1" t="s">
        <v>15</v>
      </c>
      <c r="D5" s="1" t="s">
        <v>16</v>
      </c>
      <c r="E5" s="1" t="s">
        <v>17</v>
      </c>
      <c r="F5" s="2">
        <v>44188</v>
      </c>
      <c r="G5" s="1">
        <v>8065</v>
      </c>
      <c r="H5" s="1">
        <v>18</v>
      </c>
      <c r="I5" s="2"/>
    </row>
    <row r="6" spans="1:14" hidden="1" x14ac:dyDescent="0.25">
      <c r="A6" s="1">
        <v>100106</v>
      </c>
      <c r="B6" s="1" t="s">
        <v>7</v>
      </c>
      <c r="C6" s="1" t="s">
        <v>18</v>
      </c>
      <c r="D6" s="1" t="s">
        <v>19</v>
      </c>
      <c r="E6" s="1" t="s">
        <v>20</v>
      </c>
      <c r="F6" s="2">
        <v>44133</v>
      </c>
      <c r="G6" s="1">
        <v>9502</v>
      </c>
      <c r="H6" s="1">
        <v>5</v>
      </c>
      <c r="I6" s="2"/>
    </row>
    <row r="7" spans="1:14" x14ac:dyDescent="0.25">
      <c r="A7" s="1">
        <v>100116</v>
      </c>
      <c r="B7" s="1" t="s">
        <v>11</v>
      </c>
      <c r="C7" s="1" t="s">
        <v>21</v>
      </c>
      <c r="D7" s="1" t="s">
        <v>22</v>
      </c>
      <c r="E7" s="1" t="s">
        <v>17</v>
      </c>
      <c r="F7" s="2">
        <v>44145</v>
      </c>
      <c r="G7" s="1">
        <v>8595</v>
      </c>
      <c r="H7" s="1">
        <v>1</v>
      </c>
      <c r="I7" s="2"/>
    </row>
    <row r="8" spans="1:14" hidden="1" x14ac:dyDescent="0.25">
      <c r="A8" s="1">
        <v>100123</v>
      </c>
      <c r="B8" s="1" t="s">
        <v>72</v>
      </c>
      <c r="C8" s="1" t="s">
        <v>23</v>
      </c>
      <c r="D8" s="1" t="s">
        <v>24</v>
      </c>
      <c r="E8" s="1" t="s">
        <v>14</v>
      </c>
      <c r="F8" s="2">
        <v>44129</v>
      </c>
      <c r="G8" s="1">
        <v>6627</v>
      </c>
      <c r="H8" s="1">
        <v>5</v>
      </c>
      <c r="I8" s="2"/>
    </row>
    <row r="9" spans="1:14" x14ac:dyDescent="0.25">
      <c r="A9" s="1">
        <v>100114</v>
      </c>
      <c r="B9" s="1" t="s">
        <v>11</v>
      </c>
      <c r="C9" s="1" t="s">
        <v>25</v>
      </c>
      <c r="D9" s="1" t="s">
        <v>26</v>
      </c>
      <c r="E9" s="1" t="s">
        <v>10</v>
      </c>
      <c r="F9" s="2">
        <v>44156</v>
      </c>
      <c r="G9" s="1">
        <v>11568</v>
      </c>
      <c r="H9" s="1">
        <v>18</v>
      </c>
      <c r="I9" s="2"/>
    </row>
    <row r="10" spans="1:14" hidden="1" x14ac:dyDescent="0.25">
      <c r="A10" s="1">
        <v>100122</v>
      </c>
      <c r="B10" s="1" t="s">
        <v>7</v>
      </c>
      <c r="C10" s="1" t="s">
        <v>27</v>
      </c>
      <c r="D10" s="1" t="s">
        <v>28</v>
      </c>
      <c r="E10" s="1" t="s">
        <v>17</v>
      </c>
      <c r="F10" s="2">
        <v>44114</v>
      </c>
      <c r="G10" s="1">
        <v>4663</v>
      </c>
      <c r="H10" s="1">
        <v>3</v>
      </c>
      <c r="I10" s="2"/>
      <c r="N10" s="3"/>
    </row>
    <row r="11" spans="1:14" x14ac:dyDescent="0.25">
      <c r="A11" s="1">
        <v>100117</v>
      </c>
      <c r="B11" s="1" t="s">
        <v>11</v>
      </c>
      <c r="C11" s="1" t="s">
        <v>29</v>
      </c>
      <c r="D11" s="1" t="s">
        <v>30</v>
      </c>
      <c r="E11" s="1" t="s">
        <v>20</v>
      </c>
      <c r="F11" s="2">
        <v>44120</v>
      </c>
      <c r="G11" s="1">
        <v>9301</v>
      </c>
      <c r="H11" s="1">
        <v>5</v>
      </c>
      <c r="I11" s="2"/>
    </row>
    <row r="12" spans="1:14" hidden="1" x14ac:dyDescent="0.25">
      <c r="A12" s="1">
        <v>100104</v>
      </c>
      <c r="B12" s="1" t="s">
        <v>11</v>
      </c>
      <c r="C12" s="1" t="s">
        <v>31</v>
      </c>
      <c r="D12" s="1" t="s">
        <v>32</v>
      </c>
      <c r="E12" s="1" t="s">
        <v>17</v>
      </c>
      <c r="F12" s="2">
        <v>44106</v>
      </c>
      <c r="G12" s="1">
        <v>4942</v>
      </c>
      <c r="H12" s="1">
        <v>1</v>
      </c>
      <c r="I12" s="2"/>
    </row>
    <row r="13" spans="1:14" hidden="1" x14ac:dyDescent="0.25">
      <c r="A13" s="1">
        <v>100130</v>
      </c>
      <c r="B13" s="1" t="s">
        <v>7</v>
      </c>
      <c r="C13" s="1" t="s">
        <v>33</v>
      </c>
      <c r="D13" s="1" t="s">
        <v>34</v>
      </c>
      <c r="E13" s="1" t="s">
        <v>14</v>
      </c>
      <c r="F13" s="2">
        <v>44174</v>
      </c>
      <c r="G13" s="1">
        <v>6136</v>
      </c>
      <c r="H13" s="1">
        <v>12</v>
      </c>
      <c r="I13" s="2"/>
    </row>
    <row r="14" spans="1:14" hidden="1" x14ac:dyDescent="0.25">
      <c r="A14" s="1">
        <v>100118</v>
      </c>
      <c r="B14" s="1" t="s">
        <v>72</v>
      </c>
      <c r="C14" s="1" t="s">
        <v>35</v>
      </c>
      <c r="D14" s="1" t="s">
        <v>36</v>
      </c>
      <c r="E14" s="1" t="s">
        <v>6</v>
      </c>
      <c r="F14" s="2">
        <v>44144</v>
      </c>
      <c r="G14" s="1">
        <v>10199</v>
      </c>
      <c r="H14" s="1">
        <v>6</v>
      </c>
      <c r="I14" s="2"/>
    </row>
    <row r="15" spans="1:14" hidden="1" x14ac:dyDescent="0.25">
      <c r="A15" s="1">
        <v>100125</v>
      </c>
      <c r="B15" s="1" t="s">
        <v>7</v>
      </c>
      <c r="C15" s="1" t="s">
        <v>37</v>
      </c>
      <c r="D15" s="1" t="s">
        <v>38</v>
      </c>
      <c r="E15" s="1" t="s">
        <v>17</v>
      </c>
      <c r="F15" s="2">
        <v>44166</v>
      </c>
      <c r="G15" s="1">
        <v>9481</v>
      </c>
      <c r="H15" s="1">
        <v>2</v>
      </c>
      <c r="I15" s="2"/>
    </row>
    <row r="16" spans="1:14" hidden="1" x14ac:dyDescent="0.25">
      <c r="A16" s="1">
        <v>100121</v>
      </c>
      <c r="B16" s="1" t="s">
        <v>72</v>
      </c>
      <c r="C16" s="1" t="s">
        <v>39</v>
      </c>
      <c r="D16" s="1" t="s">
        <v>40</v>
      </c>
      <c r="E16" s="1" t="s">
        <v>6</v>
      </c>
      <c r="F16" s="2">
        <v>44134</v>
      </c>
      <c r="G16" s="1">
        <v>12085</v>
      </c>
      <c r="H16" s="1">
        <v>24</v>
      </c>
      <c r="I16" s="2"/>
    </row>
    <row r="17" spans="1:9" hidden="1" x14ac:dyDescent="0.25">
      <c r="A17" s="1">
        <v>100101</v>
      </c>
      <c r="B17" s="1" t="s">
        <v>7</v>
      </c>
      <c r="C17" s="1" t="s">
        <v>41</v>
      </c>
      <c r="D17" s="1" t="s">
        <v>42</v>
      </c>
      <c r="E17" s="1" t="s">
        <v>10</v>
      </c>
      <c r="F17" s="2">
        <v>44169</v>
      </c>
      <c r="G17" s="1">
        <v>4896</v>
      </c>
      <c r="H17" s="1">
        <v>6</v>
      </c>
      <c r="I17" s="2"/>
    </row>
    <row r="18" spans="1:9" x14ac:dyDescent="0.25">
      <c r="A18" s="1">
        <v>100131</v>
      </c>
      <c r="B18" s="1" t="s">
        <v>11</v>
      </c>
      <c r="C18" s="1" t="s">
        <v>43</v>
      </c>
      <c r="D18" s="1" t="s">
        <v>44</v>
      </c>
      <c r="E18" s="1" t="s">
        <v>17</v>
      </c>
      <c r="F18" s="2">
        <v>44129</v>
      </c>
      <c r="G18" s="1">
        <v>9010</v>
      </c>
      <c r="H18" s="1">
        <v>2</v>
      </c>
      <c r="I18" s="2"/>
    </row>
    <row r="19" spans="1:9" hidden="1" x14ac:dyDescent="0.25">
      <c r="A19" s="1">
        <v>100107</v>
      </c>
      <c r="B19" s="1" t="s">
        <v>7</v>
      </c>
      <c r="C19" s="1" t="s">
        <v>45</v>
      </c>
      <c r="D19" s="1" t="s">
        <v>46</v>
      </c>
      <c r="E19" s="1" t="s">
        <v>14</v>
      </c>
      <c r="F19" s="2">
        <v>44135</v>
      </c>
      <c r="G19" s="1">
        <v>9139</v>
      </c>
      <c r="H19" s="1">
        <v>18</v>
      </c>
      <c r="I19" s="2"/>
    </row>
    <row r="20" spans="1:9" hidden="1" x14ac:dyDescent="0.25">
      <c r="A20" s="1">
        <v>100120</v>
      </c>
      <c r="B20" s="1" t="s">
        <v>72</v>
      </c>
      <c r="C20" s="1" t="s">
        <v>47</v>
      </c>
      <c r="D20" s="1" t="s">
        <v>48</v>
      </c>
      <c r="E20" s="1" t="s">
        <v>6</v>
      </c>
      <c r="F20" s="2">
        <v>44110</v>
      </c>
      <c r="G20" s="1">
        <v>4204</v>
      </c>
      <c r="H20" s="1">
        <v>6</v>
      </c>
      <c r="I20" s="2"/>
    </row>
    <row r="21" spans="1:9" hidden="1" x14ac:dyDescent="0.25">
      <c r="A21" s="1">
        <v>100132</v>
      </c>
      <c r="B21" s="1" t="s">
        <v>72</v>
      </c>
      <c r="C21" s="1" t="s">
        <v>49</v>
      </c>
      <c r="D21" s="1" t="s">
        <v>50</v>
      </c>
      <c r="E21" s="1" t="s">
        <v>20</v>
      </c>
      <c r="F21" s="2">
        <v>44155</v>
      </c>
      <c r="G21" s="1">
        <v>8298</v>
      </c>
      <c r="H21" s="1">
        <v>12</v>
      </c>
      <c r="I21" s="2"/>
    </row>
    <row r="22" spans="1:9" x14ac:dyDescent="0.25">
      <c r="A22" s="1">
        <v>100124</v>
      </c>
      <c r="B22" s="1" t="s">
        <v>11</v>
      </c>
      <c r="C22" s="1" t="s">
        <v>51</v>
      </c>
      <c r="D22" s="1" t="s">
        <v>52</v>
      </c>
      <c r="E22" s="1" t="s">
        <v>10</v>
      </c>
      <c r="F22" s="2">
        <v>44174</v>
      </c>
      <c r="G22" s="1">
        <v>11492</v>
      </c>
      <c r="H22" s="1">
        <v>4</v>
      </c>
      <c r="I22" s="2"/>
    </row>
    <row r="23" spans="1:9" hidden="1" x14ac:dyDescent="0.25">
      <c r="A23" s="1">
        <v>100108</v>
      </c>
      <c r="B23" s="1" t="s">
        <v>7</v>
      </c>
      <c r="C23" s="1" t="s">
        <v>53</v>
      </c>
      <c r="D23" s="1" t="s">
        <v>54</v>
      </c>
      <c r="E23" s="1" t="s">
        <v>17</v>
      </c>
      <c r="F23" s="2">
        <v>44109</v>
      </c>
      <c r="G23" s="1">
        <v>4326</v>
      </c>
      <c r="H23" s="1">
        <v>6</v>
      </c>
      <c r="I23" s="2"/>
    </row>
    <row r="24" spans="1:9" hidden="1" x14ac:dyDescent="0.25">
      <c r="A24" s="1">
        <v>100119</v>
      </c>
      <c r="B24" s="1" t="s">
        <v>7</v>
      </c>
      <c r="C24" s="1" t="s">
        <v>55</v>
      </c>
      <c r="D24" s="1" t="s">
        <v>56</v>
      </c>
      <c r="E24" s="1" t="s">
        <v>14</v>
      </c>
      <c r="F24" s="2">
        <v>44162</v>
      </c>
      <c r="G24" s="1">
        <v>11647</v>
      </c>
      <c r="H24" s="1">
        <v>24</v>
      </c>
      <c r="I24" s="2"/>
    </row>
    <row r="25" spans="1:9" hidden="1" x14ac:dyDescent="0.25">
      <c r="A25" s="1">
        <v>100112</v>
      </c>
      <c r="B25" s="1" t="s">
        <v>72</v>
      </c>
      <c r="C25" s="1" t="s">
        <v>8</v>
      </c>
      <c r="D25" s="1" t="s">
        <v>57</v>
      </c>
      <c r="E25" s="1" t="s">
        <v>6</v>
      </c>
      <c r="F25" s="2">
        <v>44194</v>
      </c>
      <c r="G25" s="1">
        <v>12835</v>
      </c>
      <c r="H25" s="1">
        <v>5</v>
      </c>
      <c r="I25" s="2"/>
    </row>
    <row r="26" spans="1:9" hidden="1" x14ac:dyDescent="0.25">
      <c r="A26" s="1">
        <v>100114</v>
      </c>
      <c r="B26" s="1" t="s">
        <v>11</v>
      </c>
      <c r="C26" s="1" t="s">
        <v>12</v>
      </c>
      <c r="D26" s="1" t="s">
        <v>58</v>
      </c>
      <c r="E26" s="1" t="s">
        <v>17</v>
      </c>
      <c r="F26" s="2">
        <v>44141</v>
      </c>
      <c r="G26" s="1">
        <v>5079</v>
      </c>
      <c r="H26" s="1">
        <v>12</v>
      </c>
      <c r="I26" s="2"/>
    </row>
    <row r="27" spans="1:9" hidden="1" x14ac:dyDescent="0.25">
      <c r="A27" s="1">
        <v>100129</v>
      </c>
      <c r="B27" s="1" t="s">
        <v>11</v>
      </c>
      <c r="C27" s="1" t="s">
        <v>15</v>
      </c>
      <c r="D27" s="1" t="s">
        <v>59</v>
      </c>
      <c r="E27" s="1" t="s">
        <v>10</v>
      </c>
      <c r="F27" s="2">
        <v>44161</v>
      </c>
      <c r="G27" s="1">
        <v>7705</v>
      </c>
      <c r="H27" s="1">
        <v>3</v>
      </c>
      <c r="I27" s="2"/>
    </row>
    <row r="28" spans="1:9" x14ac:dyDescent="0.25">
      <c r="A28" s="1">
        <v>100126</v>
      </c>
      <c r="B28" s="1" t="s">
        <v>11</v>
      </c>
      <c r="C28" s="1" t="s">
        <v>60</v>
      </c>
      <c r="D28" s="1" t="s">
        <v>61</v>
      </c>
      <c r="E28" s="1" t="s">
        <v>14</v>
      </c>
      <c r="F28" s="2">
        <v>44168</v>
      </c>
      <c r="G28" s="1">
        <v>12116</v>
      </c>
      <c r="H28" s="1">
        <v>6</v>
      </c>
      <c r="I28" s="2"/>
    </row>
    <row r="29" spans="1:9" hidden="1" x14ac:dyDescent="0.25">
      <c r="A29" s="1">
        <v>100134</v>
      </c>
      <c r="B29" s="1" t="s">
        <v>11</v>
      </c>
      <c r="C29" s="1" t="s">
        <v>21</v>
      </c>
      <c r="D29" s="1" t="s">
        <v>62</v>
      </c>
      <c r="E29" s="1" t="s">
        <v>6</v>
      </c>
      <c r="F29" s="2">
        <v>44171</v>
      </c>
      <c r="G29" s="1">
        <v>8416</v>
      </c>
      <c r="H29" s="1">
        <v>5</v>
      </c>
      <c r="I29" s="2"/>
    </row>
    <row r="30" spans="1:9" hidden="1" x14ac:dyDescent="0.25">
      <c r="A30" s="1">
        <v>100102</v>
      </c>
      <c r="B30" s="1" t="s">
        <v>72</v>
      </c>
      <c r="C30" s="1" t="s">
        <v>23</v>
      </c>
      <c r="D30" s="1" t="s">
        <v>63</v>
      </c>
      <c r="E30" s="1" t="s">
        <v>20</v>
      </c>
      <c r="F30" s="2">
        <v>44153</v>
      </c>
      <c r="G30" s="1">
        <v>8362</v>
      </c>
      <c r="H30" s="1">
        <v>12</v>
      </c>
      <c r="I30" s="2"/>
    </row>
    <row r="31" spans="1:9" x14ac:dyDescent="0.25">
      <c r="A31" s="1">
        <v>100128</v>
      </c>
      <c r="B31" s="1" t="s">
        <v>11</v>
      </c>
      <c r="C31" s="1" t="s">
        <v>25</v>
      </c>
      <c r="D31" s="1" t="s">
        <v>64</v>
      </c>
      <c r="E31" s="1" t="s">
        <v>10</v>
      </c>
      <c r="F31" s="2">
        <v>44137</v>
      </c>
      <c r="G31" s="1">
        <v>9177</v>
      </c>
      <c r="H31" s="1">
        <v>6</v>
      </c>
      <c r="I31" s="2"/>
    </row>
    <row r="32" spans="1:9" hidden="1" x14ac:dyDescent="0.25">
      <c r="A32" s="1">
        <v>100109</v>
      </c>
      <c r="B32" s="1" t="s">
        <v>72</v>
      </c>
      <c r="C32" s="1" t="s">
        <v>27</v>
      </c>
      <c r="D32" s="1" t="s">
        <v>65</v>
      </c>
      <c r="E32" s="1" t="s">
        <v>6</v>
      </c>
      <c r="F32" s="2">
        <v>44137</v>
      </c>
      <c r="G32" s="1">
        <v>5596</v>
      </c>
      <c r="H32" s="1">
        <v>4</v>
      </c>
      <c r="I32" s="2"/>
    </row>
    <row r="33" spans="1:9" hidden="1" x14ac:dyDescent="0.25">
      <c r="A33" s="1">
        <v>100135</v>
      </c>
      <c r="B33" s="1" t="s">
        <v>72</v>
      </c>
      <c r="C33" s="1" t="s">
        <v>29</v>
      </c>
      <c r="D33" s="1" t="s">
        <v>66</v>
      </c>
      <c r="E33" s="1" t="s">
        <v>17</v>
      </c>
      <c r="F33" s="2">
        <v>44138</v>
      </c>
      <c r="G33" s="1">
        <v>10350</v>
      </c>
      <c r="H33" s="1">
        <v>4</v>
      </c>
      <c r="I33" s="2"/>
    </row>
    <row r="34" spans="1:9" hidden="1" x14ac:dyDescent="0.25">
      <c r="A34" s="1">
        <v>100127</v>
      </c>
      <c r="B34" s="1" t="s">
        <v>72</v>
      </c>
      <c r="C34" s="1" t="s">
        <v>31</v>
      </c>
      <c r="D34" s="1" t="s">
        <v>67</v>
      </c>
      <c r="E34" s="1" t="s">
        <v>14</v>
      </c>
      <c r="F34" s="2">
        <v>44104</v>
      </c>
      <c r="G34" s="1">
        <v>12745</v>
      </c>
      <c r="H34" s="1">
        <v>24</v>
      </c>
      <c r="I34" s="2"/>
    </row>
    <row r="35" spans="1:9" x14ac:dyDescent="0.25">
      <c r="A35" s="1">
        <v>100103</v>
      </c>
      <c r="B35" s="1" t="s">
        <v>11</v>
      </c>
      <c r="C35" s="1" t="s">
        <v>33</v>
      </c>
      <c r="D35" s="1" t="s">
        <v>68</v>
      </c>
      <c r="E35" s="1" t="s">
        <v>6</v>
      </c>
      <c r="F35" s="2">
        <v>44107</v>
      </c>
      <c r="G35" s="1">
        <v>8681</v>
      </c>
      <c r="H35" s="1">
        <v>1</v>
      </c>
      <c r="I35" s="2"/>
    </row>
    <row r="36" spans="1:9" hidden="1" x14ac:dyDescent="0.25">
      <c r="A36" s="1">
        <v>100133</v>
      </c>
      <c r="B36" s="1" t="s">
        <v>72</v>
      </c>
      <c r="C36" s="1" t="s">
        <v>35</v>
      </c>
      <c r="D36" s="1" t="s">
        <v>69</v>
      </c>
      <c r="E36" s="1" t="s">
        <v>6</v>
      </c>
      <c r="F36" s="2">
        <v>44141</v>
      </c>
      <c r="G36" s="1">
        <v>8009</v>
      </c>
      <c r="H36" s="1">
        <v>6</v>
      </c>
      <c r="I36" s="2"/>
    </row>
    <row r="37" spans="1:9" hidden="1" x14ac:dyDescent="0.25">
      <c r="A37" s="1">
        <v>100113</v>
      </c>
      <c r="B37" s="1" t="s">
        <v>72</v>
      </c>
      <c r="C37" s="1" t="s">
        <v>37</v>
      </c>
      <c r="D37" s="1" t="s">
        <v>70</v>
      </c>
      <c r="E37" s="1" t="s">
        <v>20</v>
      </c>
      <c r="F37" s="2">
        <v>44133</v>
      </c>
      <c r="G37" s="1">
        <v>4878</v>
      </c>
      <c r="H37" s="1">
        <v>18</v>
      </c>
      <c r="I37" s="2"/>
    </row>
  </sheetData>
  <autoFilter ref="A1:H37" xr:uid="{21C403EB-D0BD-4090-AC0C-B36B1C78F34D}">
    <filterColumn colId="1">
      <filters>
        <filter val="פרטי"/>
      </filters>
    </filterColumn>
    <filterColumn colId="6">
      <customFilters>
        <customFilter operator="greaterThan" val="8500"/>
      </customFilters>
    </filterColumn>
  </autoFilter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B521A-81E9-4AE3-B388-3BC5662C535C}">
  <dimension ref="A1:P48"/>
  <sheetViews>
    <sheetView rightToLeft="1" topLeftCell="A19" workbookViewId="0">
      <selection activeCell="G46" sqref="G46:H57"/>
    </sheetView>
  </sheetViews>
  <sheetFormatPr defaultRowHeight="13.8" x14ac:dyDescent="0.25"/>
  <cols>
    <col min="1" max="1" width="10.3984375" style="1" customWidth="1"/>
    <col min="2" max="2" width="8.59765625" style="1" customWidth="1"/>
    <col min="3" max="3" width="9.796875" style="1" customWidth="1"/>
    <col min="4" max="4" width="12.69921875" style="1" customWidth="1"/>
    <col min="5" max="5" width="12.59765625" style="1" customWidth="1"/>
    <col min="6" max="6" width="14.296875" style="1" customWidth="1"/>
    <col min="7" max="7" width="15.3984375" style="1" customWidth="1"/>
    <col min="8" max="8" width="23.3984375" style="1" customWidth="1"/>
    <col min="9" max="9" width="25.3984375" style="1" customWidth="1"/>
    <col min="10" max="10" width="8.796875" style="1"/>
    <col min="11" max="11" width="11.296875" style="1" bestFit="1" customWidth="1"/>
    <col min="12" max="13" width="10.19921875" style="1" bestFit="1" customWidth="1"/>
    <col min="14" max="16384" width="8.796875" style="1"/>
  </cols>
  <sheetData>
    <row r="1" spans="1:14" ht="44.4" customHeight="1" x14ac:dyDescent="0.25">
      <c r="A1" s="4" t="s">
        <v>0</v>
      </c>
      <c r="B1" s="9" t="s">
        <v>1</v>
      </c>
      <c r="C1" s="11" t="s">
        <v>2</v>
      </c>
      <c r="D1" s="8" t="s">
        <v>3</v>
      </c>
      <c r="E1" s="7" t="s">
        <v>71</v>
      </c>
      <c r="F1" s="6" t="s">
        <v>4</v>
      </c>
      <c r="G1" s="5" t="s">
        <v>73</v>
      </c>
      <c r="H1" s="10" t="s">
        <v>74</v>
      </c>
    </row>
    <row r="2" spans="1:14" x14ac:dyDescent="0.25">
      <c r="A2" s="1">
        <v>100100</v>
      </c>
      <c r="B2" s="1" t="s">
        <v>72</v>
      </c>
      <c r="C2" s="1" t="s">
        <v>55</v>
      </c>
      <c r="D2" s="1" t="s">
        <v>5</v>
      </c>
      <c r="E2" s="1" t="s">
        <v>6</v>
      </c>
      <c r="F2" s="2">
        <v>44131</v>
      </c>
      <c r="G2" s="1">
        <v>10366</v>
      </c>
      <c r="H2" s="1">
        <v>24</v>
      </c>
      <c r="I2" s="2"/>
    </row>
    <row r="3" spans="1:14" x14ac:dyDescent="0.25">
      <c r="A3" s="1">
        <v>100105</v>
      </c>
      <c r="B3" s="1" t="s">
        <v>7</v>
      </c>
      <c r="C3" s="1" t="s">
        <v>8</v>
      </c>
      <c r="D3" s="1" t="s">
        <v>9</v>
      </c>
      <c r="E3" s="1" t="s">
        <v>10</v>
      </c>
      <c r="F3" s="2">
        <v>44147</v>
      </c>
      <c r="G3" s="1">
        <v>10371</v>
      </c>
      <c r="H3" s="1">
        <v>12</v>
      </c>
      <c r="I3" s="2"/>
    </row>
    <row r="4" spans="1:14" x14ac:dyDescent="0.25">
      <c r="A4" s="1">
        <v>100110</v>
      </c>
      <c r="B4" s="1" t="s">
        <v>11</v>
      </c>
      <c r="C4" s="1" t="s">
        <v>12</v>
      </c>
      <c r="D4" s="1" t="s">
        <v>13</v>
      </c>
      <c r="E4" s="1" t="s">
        <v>14</v>
      </c>
      <c r="F4" s="2">
        <v>44113</v>
      </c>
      <c r="G4" s="1">
        <v>9661</v>
      </c>
      <c r="H4" s="1">
        <v>6</v>
      </c>
      <c r="I4" s="2"/>
      <c r="J4" s="1" t="s">
        <v>91</v>
      </c>
    </row>
    <row r="5" spans="1:14" ht="14.4" thickBot="1" x14ac:dyDescent="0.3">
      <c r="A5" s="1">
        <v>100111</v>
      </c>
      <c r="B5" s="1" t="s">
        <v>11</v>
      </c>
      <c r="C5" s="1" t="s">
        <v>15</v>
      </c>
      <c r="D5" s="1" t="s">
        <v>16</v>
      </c>
      <c r="E5" s="1" t="s">
        <v>17</v>
      </c>
      <c r="F5" s="2">
        <v>44188</v>
      </c>
      <c r="G5" s="1">
        <v>8065</v>
      </c>
      <c r="H5" s="1">
        <v>18</v>
      </c>
      <c r="I5" s="2"/>
    </row>
    <row r="6" spans="1:14" x14ac:dyDescent="0.25">
      <c r="A6" s="1">
        <v>100106</v>
      </c>
      <c r="B6" s="1" t="s">
        <v>7</v>
      </c>
      <c r="C6" s="1" t="s">
        <v>18</v>
      </c>
      <c r="D6" s="1" t="s">
        <v>19</v>
      </c>
      <c r="E6" s="1" t="s">
        <v>20</v>
      </c>
      <c r="F6" s="2">
        <v>44133</v>
      </c>
      <c r="G6" s="1">
        <v>9502</v>
      </c>
      <c r="H6" s="1">
        <v>5</v>
      </c>
      <c r="I6" s="2"/>
      <c r="J6" s="27"/>
      <c r="K6" s="28"/>
      <c r="L6" s="28"/>
      <c r="M6" s="28"/>
      <c r="N6" s="29"/>
    </row>
    <row r="7" spans="1:14" x14ac:dyDescent="0.25">
      <c r="A7" s="1">
        <v>100116</v>
      </c>
      <c r="B7" s="1" t="s">
        <v>11</v>
      </c>
      <c r="C7" s="1" t="s">
        <v>21</v>
      </c>
      <c r="D7" s="1" t="s">
        <v>22</v>
      </c>
      <c r="E7" s="1" t="s">
        <v>17</v>
      </c>
      <c r="F7" s="2">
        <v>44145</v>
      </c>
      <c r="G7" s="1">
        <v>8595</v>
      </c>
      <c r="H7" s="1">
        <v>1</v>
      </c>
      <c r="I7" s="2"/>
      <c r="J7" s="50" t="s">
        <v>1</v>
      </c>
      <c r="K7" s="51" t="s">
        <v>4</v>
      </c>
      <c r="L7" s="46"/>
      <c r="M7" s="52" t="s">
        <v>93</v>
      </c>
      <c r="N7" s="31"/>
    </row>
    <row r="8" spans="1:14" x14ac:dyDescent="0.25">
      <c r="A8" s="1">
        <v>100123</v>
      </c>
      <c r="B8" s="1" t="s">
        <v>72</v>
      </c>
      <c r="C8" s="1" t="s">
        <v>23</v>
      </c>
      <c r="D8" s="1" t="s">
        <v>24</v>
      </c>
      <c r="E8" s="1" t="s">
        <v>14</v>
      </c>
      <c r="F8" s="2">
        <v>44129</v>
      </c>
      <c r="G8" s="1">
        <v>6627</v>
      </c>
      <c r="H8" s="1">
        <v>5</v>
      </c>
      <c r="I8" s="2"/>
      <c r="J8" s="30" t="s">
        <v>11</v>
      </c>
      <c r="K8" s="46" t="s">
        <v>92</v>
      </c>
      <c r="L8" s="46"/>
      <c r="M8" s="52">
        <f>DCOUNT(A1:H37,A1,J7:K8)</f>
        <v>9</v>
      </c>
      <c r="N8" s="31"/>
    </row>
    <row r="9" spans="1:14" x14ac:dyDescent="0.25">
      <c r="A9" s="1">
        <v>100114</v>
      </c>
      <c r="B9" s="1" t="s">
        <v>11</v>
      </c>
      <c r="C9" s="1" t="s">
        <v>25</v>
      </c>
      <c r="D9" s="1" t="s">
        <v>26</v>
      </c>
      <c r="E9" s="1" t="s">
        <v>10</v>
      </c>
      <c r="F9" s="2">
        <v>44156</v>
      </c>
      <c r="G9" s="1">
        <v>11568</v>
      </c>
      <c r="H9" s="1">
        <v>18</v>
      </c>
      <c r="I9" s="2"/>
      <c r="J9" s="30"/>
      <c r="K9" s="46"/>
      <c r="L9" s="46"/>
      <c r="M9" s="46"/>
      <c r="N9" s="31"/>
    </row>
    <row r="10" spans="1:14" ht="14.4" thickBot="1" x14ac:dyDescent="0.3">
      <c r="A10" s="1">
        <v>100122</v>
      </c>
      <c r="B10" s="1" t="s">
        <v>7</v>
      </c>
      <c r="C10" s="1" t="s">
        <v>27</v>
      </c>
      <c r="D10" s="1" t="s">
        <v>28</v>
      </c>
      <c r="E10" s="1" t="s">
        <v>17</v>
      </c>
      <c r="F10" s="2">
        <v>44114</v>
      </c>
      <c r="G10" s="1">
        <v>4663</v>
      </c>
      <c r="H10" s="1">
        <v>3</v>
      </c>
      <c r="I10" s="2"/>
      <c r="J10" s="32"/>
      <c r="K10" s="33"/>
      <c r="L10" s="33"/>
      <c r="M10" s="33"/>
      <c r="N10" s="53"/>
    </row>
    <row r="11" spans="1:14" x14ac:dyDescent="0.25">
      <c r="A11" s="1">
        <v>100117</v>
      </c>
      <c r="B11" s="1" t="s">
        <v>11</v>
      </c>
      <c r="C11" s="1" t="s">
        <v>29</v>
      </c>
      <c r="D11" s="1" t="s">
        <v>30</v>
      </c>
      <c r="E11" s="1" t="s">
        <v>20</v>
      </c>
      <c r="F11" s="2">
        <v>44120</v>
      </c>
      <c r="G11" s="1">
        <v>9301</v>
      </c>
      <c r="H11" s="1">
        <v>5</v>
      </c>
      <c r="I11" s="2"/>
    </row>
    <row r="12" spans="1:14" x14ac:dyDescent="0.25">
      <c r="A12" s="1">
        <v>100104</v>
      </c>
      <c r="B12" s="1" t="s">
        <v>11</v>
      </c>
      <c r="C12" s="1" t="s">
        <v>31</v>
      </c>
      <c r="D12" s="1" t="s">
        <v>32</v>
      </c>
      <c r="E12" s="1" t="s">
        <v>17</v>
      </c>
      <c r="F12" s="2">
        <v>44106</v>
      </c>
      <c r="G12" s="1">
        <v>4942</v>
      </c>
      <c r="H12" s="1">
        <v>1</v>
      </c>
      <c r="I12" s="2"/>
    </row>
    <row r="13" spans="1:14" x14ac:dyDescent="0.25">
      <c r="A13" s="1">
        <v>100130</v>
      </c>
      <c r="B13" s="1" t="s">
        <v>7</v>
      </c>
      <c r="C13" s="1" t="s">
        <v>33</v>
      </c>
      <c r="D13" s="1" t="s">
        <v>34</v>
      </c>
      <c r="E13" s="1" t="s">
        <v>14</v>
      </c>
      <c r="F13" s="2">
        <v>44174</v>
      </c>
      <c r="G13" s="1">
        <v>6136</v>
      </c>
      <c r="H13" s="1">
        <v>12</v>
      </c>
      <c r="I13" s="2"/>
    </row>
    <row r="14" spans="1:14" x14ac:dyDescent="0.25">
      <c r="A14" s="1">
        <v>100118</v>
      </c>
      <c r="B14" s="1" t="s">
        <v>72</v>
      </c>
      <c r="C14" s="1" t="s">
        <v>35</v>
      </c>
      <c r="D14" s="1" t="s">
        <v>36</v>
      </c>
      <c r="E14" s="1" t="s">
        <v>6</v>
      </c>
      <c r="F14" s="2">
        <v>44144</v>
      </c>
      <c r="G14" s="1">
        <v>10199</v>
      </c>
      <c r="H14" s="1">
        <v>6</v>
      </c>
      <c r="I14" s="2"/>
    </row>
    <row r="15" spans="1:14" x14ac:dyDescent="0.25">
      <c r="A15" s="1">
        <v>100125</v>
      </c>
      <c r="B15" s="1" t="s">
        <v>7</v>
      </c>
      <c r="C15" s="1" t="s">
        <v>37</v>
      </c>
      <c r="D15" s="1" t="s">
        <v>38</v>
      </c>
      <c r="E15" s="1" t="s">
        <v>17</v>
      </c>
      <c r="F15" s="2">
        <v>44166</v>
      </c>
      <c r="G15" s="1">
        <v>9481</v>
      </c>
      <c r="H15" s="1">
        <v>2</v>
      </c>
      <c r="I15" s="2"/>
    </row>
    <row r="16" spans="1:14" x14ac:dyDescent="0.25">
      <c r="A16" s="1">
        <v>100121</v>
      </c>
      <c r="B16" s="1" t="s">
        <v>72</v>
      </c>
      <c r="C16" s="1" t="s">
        <v>39</v>
      </c>
      <c r="D16" s="1" t="s">
        <v>40</v>
      </c>
      <c r="E16" s="1" t="s">
        <v>6</v>
      </c>
      <c r="F16" s="2">
        <v>44134</v>
      </c>
      <c r="G16" s="1">
        <v>12085</v>
      </c>
      <c r="H16" s="1">
        <v>24</v>
      </c>
      <c r="I16" s="2"/>
    </row>
    <row r="17" spans="1:9" x14ac:dyDescent="0.25">
      <c r="A17" s="1">
        <v>100101</v>
      </c>
      <c r="B17" s="1" t="s">
        <v>7</v>
      </c>
      <c r="C17" s="1" t="s">
        <v>41</v>
      </c>
      <c r="D17" s="1" t="s">
        <v>42</v>
      </c>
      <c r="E17" s="1" t="s">
        <v>10</v>
      </c>
      <c r="F17" s="2">
        <v>44169</v>
      </c>
      <c r="G17" s="1">
        <v>4896</v>
      </c>
      <c r="H17" s="1">
        <v>6</v>
      </c>
      <c r="I17" s="2"/>
    </row>
    <row r="18" spans="1:9" x14ac:dyDescent="0.25">
      <c r="A18" s="1">
        <v>100131</v>
      </c>
      <c r="B18" s="1" t="s">
        <v>11</v>
      </c>
      <c r="C18" s="1" t="s">
        <v>43</v>
      </c>
      <c r="D18" s="1" t="s">
        <v>44</v>
      </c>
      <c r="E18" s="1" t="s">
        <v>17</v>
      </c>
      <c r="F18" s="2">
        <v>44129</v>
      </c>
      <c r="G18" s="1">
        <v>9010</v>
      </c>
      <c r="H18" s="1">
        <v>2</v>
      </c>
      <c r="I18" s="2"/>
    </row>
    <row r="19" spans="1:9" x14ac:dyDescent="0.25">
      <c r="A19" s="1">
        <v>100107</v>
      </c>
      <c r="B19" s="1" t="s">
        <v>7</v>
      </c>
      <c r="C19" s="1" t="s">
        <v>45</v>
      </c>
      <c r="D19" s="1" t="s">
        <v>46</v>
      </c>
      <c r="E19" s="1" t="s">
        <v>14</v>
      </c>
      <c r="F19" s="2">
        <v>44135</v>
      </c>
      <c r="G19" s="1">
        <v>9139</v>
      </c>
      <c r="H19" s="1">
        <v>18</v>
      </c>
      <c r="I19" s="2"/>
    </row>
    <row r="20" spans="1:9" x14ac:dyDescent="0.25">
      <c r="A20" s="1">
        <v>100120</v>
      </c>
      <c r="B20" s="1" t="s">
        <v>72</v>
      </c>
      <c r="C20" s="1" t="s">
        <v>47</v>
      </c>
      <c r="D20" s="1" t="s">
        <v>48</v>
      </c>
      <c r="E20" s="1" t="s">
        <v>6</v>
      </c>
      <c r="F20" s="2">
        <v>44110</v>
      </c>
      <c r="G20" s="1">
        <v>4204</v>
      </c>
      <c r="H20" s="1">
        <v>6</v>
      </c>
      <c r="I20" s="2"/>
    </row>
    <row r="21" spans="1:9" x14ac:dyDescent="0.25">
      <c r="A21" s="1">
        <v>100132</v>
      </c>
      <c r="B21" s="1" t="s">
        <v>72</v>
      </c>
      <c r="C21" s="1" t="s">
        <v>49</v>
      </c>
      <c r="D21" s="1" t="s">
        <v>50</v>
      </c>
      <c r="E21" s="1" t="s">
        <v>20</v>
      </c>
      <c r="F21" s="2">
        <v>44155</v>
      </c>
      <c r="G21" s="1">
        <v>8298</v>
      </c>
      <c r="H21" s="1">
        <v>12</v>
      </c>
      <c r="I21" s="2"/>
    </row>
    <row r="22" spans="1:9" x14ac:dyDescent="0.25">
      <c r="A22" s="1">
        <v>100124</v>
      </c>
      <c r="B22" s="1" t="s">
        <v>11</v>
      </c>
      <c r="C22" s="1" t="s">
        <v>51</v>
      </c>
      <c r="D22" s="1" t="s">
        <v>52</v>
      </c>
      <c r="E22" s="1" t="s">
        <v>10</v>
      </c>
      <c r="F22" s="2">
        <v>44174</v>
      </c>
      <c r="G22" s="1">
        <v>11492</v>
      </c>
      <c r="H22" s="1">
        <v>4</v>
      </c>
      <c r="I22" s="2"/>
    </row>
    <row r="23" spans="1:9" x14ac:dyDescent="0.25">
      <c r="A23" s="1">
        <v>100108</v>
      </c>
      <c r="B23" s="1" t="s">
        <v>7</v>
      </c>
      <c r="C23" s="1" t="s">
        <v>53</v>
      </c>
      <c r="D23" s="1" t="s">
        <v>54</v>
      </c>
      <c r="E23" s="1" t="s">
        <v>17</v>
      </c>
      <c r="F23" s="2">
        <v>44109</v>
      </c>
      <c r="G23" s="1">
        <v>4326</v>
      </c>
      <c r="H23" s="1">
        <v>6</v>
      </c>
      <c r="I23" s="2"/>
    </row>
    <row r="24" spans="1:9" x14ac:dyDescent="0.25">
      <c r="A24" s="1">
        <v>100119</v>
      </c>
      <c r="B24" s="1" t="s">
        <v>7</v>
      </c>
      <c r="C24" s="1" t="s">
        <v>55</v>
      </c>
      <c r="D24" s="1" t="s">
        <v>56</v>
      </c>
      <c r="E24" s="1" t="s">
        <v>14</v>
      </c>
      <c r="F24" s="2">
        <v>44162</v>
      </c>
      <c r="G24" s="1">
        <v>11647</v>
      </c>
      <c r="H24" s="1">
        <v>24</v>
      </c>
      <c r="I24" s="2"/>
    </row>
    <row r="25" spans="1:9" x14ac:dyDescent="0.25">
      <c r="A25" s="1">
        <v>100112</v>
      </c>
      <c r="B25" s="1" t="s">
        <v>72</v>
      </c>
      <c r="C25" s="1" t="s">
        <v>8</v>
      </c>
      <c r="D25" s="1" t="s">
        <v>57</v>
      </c>
      <c r="E25" s="1" t="s">
        <v>6</v>
      </c>
      <c r="F25" s="2">
        <v>44194</v>
      </c>
      <c r="G25" s="1">
        <v>12835</v>
      </c>
      <c r="H25" s="1">
        <v>5</v>
      </c>
      <c r="I25" s="2"/>
    </row>
    <row r="26" spans="1:9" x14ac:dyDescent="0.25">
      <c r="A26" s="1">
        <v>100114</v>
      </c>
      <c r="B26" s="1" t="s">
        <v>11</v>
      </c>
      <c r="C26" s="1" t="s">
        <v>12</v>
      </c>
      <c r="D26" s="1" t="s">
        <v>58</v>
      </c>
      <c r="E26" s="1" t="s">
        <v>17</v>
      </c>
      <c r="F26" s="2">
        <v>44141</v>
      </c>
      <c r="G26" s="1">
        <v>5079</v>
      </c>
      <c r="H26" s="1">
        <v>12</v>
      </c>
      <c r="I26" s="2"/>
    </row>
    <row r="27" spans="1:9" x14ac:dyDescent="0.25">
      <c r="A27" s="1">
        <v>100129</v>
      </c>
      <c r="B27" s="1" t="s">
        <v>11</v>
      </c>
      <c r="C27" s="1" t="s">
        <v>15</v>
      </c>
      <c r="D27" s="1" t="s">
        <v>59</v>
      </c>
      <c r="E27" s="1" t="s">
        <v>10</v>
      </c>
      <c r="F27" s="2">
        <v>44161</v>
      </c>
      <c r="G27" s="1">
        <v>7705</v>
      </c>
      <c r="H27" s="1">
        <v>3</v>
      </c>
      <c r="I27" s="2"/>
    </row>
    <row r="28" spans="1:9" x14ac:dyDescent="0.25">
      <c r="A28" s="1">
        <v>100126</v>
      </c>
      <c r="B28" s="1" t="s">
        <v>11</v>
      </c>
      <c r="C28" s="1" t="s">
        <v>60</v>
      </c>
      <c r="D28" s="1" t="s">
        <v>61</v>
      </c>
      <c r="E28" s="1" t="s">
        <v>14</v>
      </c>
      <c r="F28" s="2">
        <v>44168</v>
      </c>
      <c r="G28" s="1">
        <v>12116</v>
      </c>
      <c r="H28" s="1">
        <v>6</v>
      </c>
      <c r="I28" s="2"/>
    </row>
    <row r="29" spans="1:9" x14ac:dyDescent="0.25">
      <c r="A29" s="1">
        <v>100134</v>
      </c>
      <c r="B29" s="1" t="s">
        <v>11</v>
      </c>
      <c r="C29" s="1" t="s">
        <v>21</v>
      </c>
      <c r="D29" s="1" t="s">
        <v>62</v>
      </c>
      <c r="E29" s="1" t="s">
        <v>6</v>
      </c>
      <c r="F29" s="2">
        <v>44171</v>
      </c>
      <c r="G29" s="1">
        <v>8416</v>
      </c>
      <c r="H29" s="1">
        <v>5</v>
      </c>
      <c r="I29" s="2"/>
    </row>
    <row r="30" spans="1:9" x14ac:dyDescent="0.25">
      <c r="A30" s="1">
        <v>100102</v>
      </c>
      <c r="B30" s="1" t="s">
        <v>72</v>
      </c>
      <c r="C30" s="1" t="s">
        <v>23</v>
      </c>
      <c r="D30" s="1" t="s">
        <v>63</v>
      </c>
      <c r="E30" s="1" t="s">
        <v>20</v>
      </c>
      <c r="F30" s="2">
        <v>44153</v>
      </c>
      <c r="G30" s="1">
        <v>8362</v>
      </c>
      <c r="H30" s="1">
        <v>12</v>
      </c>
      <c r="I30" s="2"/>
    </row>
    <row r="31" spans="1:9" x14ac:dyDescent="0.25">
      <c r="A31" s="1">
        <v>100128</v>
      </c>
      <c r="B31" s="1" t="s">
        <v>11</v>
      </c>
      <c r="C31" s="1" t="s">
        <v>25</v>
      </c>
      <c r="D31" s="1" t="s">
        <v>64</v>
      </c>
      <c r="E31" s="1" t="s">
        <v>10</v>
      </c>
      <c r="F31" s="2">
        <v>44137</v>
      </c>
      <c r="G31" s="1">
        <v>9177</v>
      </c>
      <c r="H31" s="1">
        <v>6</v>
      </c>
      <c r="I31" s="2"/>
    </row>
    <row r="32" spans="1:9" x14ac:dyDescent="0.25">
      <c r="A32" s="1">
        <v>100109</v>
      </c>
      <c r="B32" s="1" t="s">
        <v>72</v>
      </c>
      <c r="C32" s="1" t="s">
        <v>27</v>
      </c>
      <c r="D32" s="1" t="s">
        <v>65</v>
      </c>
      <c r="E32" s="1" t="s">
        <v>6</v>
      </c>
      <c r="F32" s="2">
        <v>44137</v>
      </c>
      <c r="G32" s="1">
        <v>5596</v>
      </c>
      <c r="H32" s="1">
        <v>4</v>
      </c>
      <c r="I32" s="2"/>
    </row>
    <row r="33" spans="1:16" x14ac:dyDescent="0.25">
      <c r="A33" s="1">
        <v>100135</v>
      </c>
      <c r="B33" s="1" t="s">
        <v>72</v>
      </c>
      <c r="C33" s="1" t="s">
        <v>29</v>
      </c>
      <c r="D33" s="1" t="s">
        <v>66</v>
      </c>
      <c r="E33" s="1" t="s">
        <v>17</v>
      </c>
      <c r="F33" s="2">
        <v>44138</v>
      </c>
      <c r="G33" s="1">
        <v>10350</v>
      </c>
      <c r="H33" s="1">
        <v>4</v>
      </c>
      <c r="I33" s="2"/>
    </row>
    <row r="34" spans="1:16" x14ac:dyDescent="0.25">
      <c r="A34" s="1">
        <v>100127</v>
      </c>
      <c r="B34" s="1" t="s">
        <v>72</v>
      </c>
      <c r="C34" s="1" t="s">
        <v>31</v>
      </c>
      <c r="D34" s="1" t="s">
        <v>67</v>
      </c>
      <c r="E34" s="1" t="s">
        <v>14</v>
      </c>
      <c r="F34" s="2">
        <v>44104</v>
      </c>
      <c r="G34" s="1">
        <v>12745</v>
      </c>
      <c r="H34" s="1">
        <v>24</v>
      </c>
      <c r="I34" s="2"/>
    </row>
    <row r="35" spans="1:16" x14ac:dyDescent="0.25">
      <c r="A35" s="1">
        <v>100103</v>
      </c>
      <c r="B35" s="1" t="s">
        <v>11</v>
      </c>
      <c r="C35" s="1" t="s">
        <v>33</v>
      </c>
      <c r="D35" s="1" t="s">
        <v>68</v>
      </c>
      <c r="E35" s="1" t="s">
        <v>6</v>
      </c>
      <c r="F35" s="2">
        <v>44107</v>
      </c>
      <c r="G35" s="1">
        <v>8681</v>
      </c>
      <c r="H35" s="1">
        <v>1</v>
      </c>
      <c r="I35" s="2"/>
    </row>
    <row r="36" spans="1:16" x14ac:dyDescent="0.25">
      <c r="A36" s="1">
        <v>100133</v>
      </c>
      <c r="B36" s="1" t="s">
        <v>72</v>
      </c>
      <c r="C36" s="1" t="s">
        <v>35</v>
      </c>
      <c r="D36" s="1" t="s">
        <v>69</v>
      </c>
      <c r="E36" s="1" t="s">
        <v>6</v>
      </c>
      <c r="F36" s="2">
        <v>44141</v>
      </c>
      <c r="G36" s="1">
        <v>8009</v>
      </c>
      <c r="H36" s="1">
        <v>6</v>
      </c>
      <c r="I36" s="2"/>
    </row>
    <row r="37" spans="1:16" x14ac:dyDescent="0.25">
      <c r="A37" s="1">
        <v>100113</v>
      </c>
      <c r="B37" s="1" t="s">
        <v>72</v>
      </c>
      <c r="C37" s="1" t="s">
        <v>37</v>
      </c>
      <c r="D37" s="1" t="s">
        <v>70</v>
      </c>
      <c r="E37" s="1" t="s">
        <v>20</v>
      </c>
      <c r="F37" s="2">
        <v>44133</v>
      </c>
      <c r="G37" s="1">
        <v>4878</v>
      </c>
      <c r="H37" s="1">
        <v>18</v>
      </c>
      <c r="I37" s="2"/>
    </row>
    <row r="41" spans="1:16" ht="14.4" thickBot="1" x14ac:dyDescent="0.3"/>
    <row r="42" spans="1:16" x14ac:dyDescent="0.25">
      <c r="I42" s="27"/>
      <c r="J42" s="28" t="s">
        <v>94</v>
      </c>
      <c r="K42" s="28"/>
      <c r="L42" s="28"/>
      <c r="M42" s="28"/>
      <c r="N42" s="28"/>
      <c r="O42" s="28"/>
      <c r="P42" s="29"/>
    </row>
    <row r="43" spans="1:16" x14ac:dyDescent="0.25">
      <c r="I43" s="30"/>
      <c r="J43" s="46"/>
      <c r="K43" s="46"/>
      <c r="L43" s="46"/>
      <c r="M43" s="47" t="s">
        <v>95</v>
      </c>
      <c r="N43" s="46"/>
      <c r="O43" s="46"/>
      <c r="P43" s="31"/>
    </row>
    <row r="44" spans="1:16" x14ac:dyDescent="0.25">
      <c r="I44" s="30"/>
      <c r="J44" s="46"/>
      <c r="K44" s="46"/>
      <c r="L44" s="46"/>
      <c r="M44" s="47">
        <f>DAVERAGE(A1:H37,G1,M46:N48)</f>
        <v>9042</v>
      </c>
      <c r="N44" s="46"/>
      <c r="O44" s="46"/>
      <c r="P44" s="31"/>
    </row>
    <row r="45" spans="1:16" x14ac:dyDescent="0.25">
      <c r="I45" s="30"/>
      <c r="J45" s="46"/>
      <c r="K45" s="46"/>
      <c r="L45" s="46"/>
      <c r="M45" s="46"/>
      <c r="N45" s="46"/>
      <c r="O45" s="46"/>
      <c r="P45" s="31"/>
    </row>
    <row r="46" spans="1:16" x14ac:dyDescent="0.25">
      <c r="I46" s="30"/>
      <c r="J46" s="46"/>
      <c r="K46" s="46"/>
      <c r="L46" s="46"/>
      <c r="M46" s="48" t="s">
        <v>71</v>
      </c>
      <c r="N46" s="49" t="s">
        <v>1</v>
      </c>
      <c r="O46" s="46"/>
      <c r="P46" s="31"/>
    </row>
    <row r="47" spans="1:16" x14ac:dyDescent="0.25">
      <c r="I47" s="30"/>
      <c r="J47" s="46"/>
      <c r="K47" s="46"/>
      <c r="L47" s="46"/>
      <c r="M47" s="46" t="s">
        <v>6</v>
      </c>
      <c r="N47" s="46" t="s">
        <v>72</v>
      </c>
      <c r="O47" s="46"/>
      <c r="P47" s="31"/>
    </row>
    <row r="48" spans="1:16" ht="14.4" thickBot="1" x14ac:dyDescent="0.3">
      <c r="I48" s="32"/>
      <c r="J48" s="33"/>
      <c r="K48" s="33"/>
      <c r="L48" s="33"/>
      <c r="M48" s="33" t="s">
        <v>6</v>
      </c>
      <c r="N48" s="33" t="s">
        <v>7</v>
      </c>
      <c r="O48" s="33"/>
      <c r="P48" s="34"/>
    </row>
  </sheetData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973CB-1987-4C7A-99C6-6F49A7399F4C}">
  <dimension ref="A1:P37"/>
  <sheetViews>
    <sheetView rightToLeft="1" workbookViewId="0">
      <selection activeCell="J42" sqref="J42:K42"/>
    </sheetView>
  </sheetViews>
  <sheetFormatPr defaultRowHeight="13.8" x14ac:dyDescent="0.25"/>
  <cols>
    <col min="1" max="1" width="10.3984375" style="1" customWidth="1"/>
    <col min="2" max="2" width="8.59765625" style="1" customWidth="1"/>
    <col min="3" max="3" width="9.796875" style="1" customWidth="1"/>
    <col min="4" max="4" width="12.69921875" style="1" customWidth="1"/>
    <col min="5" max="5" width="12.59765625" style="1" customWidth="1"/>
    <col min="6" max="6" width="14.296875" style="1" customWidth="1"/>
    <col min="7" max="7" width="15.3984375" style="1" customWidth="1"/>
    <col min="8" max="8" width="23.3984375" style="1" customWidth="1"/>
    <col min="9" max="9" width="15.59765625" style="1" bestFit="1" customWidth="1"/>
    <col min="10" max="16384" width="8.796875" style="1"/>
  </cols>
  <sheetData>
    <row r="1" spans="1:14" ht="44.4" customHeight="1" x14ac:dyDescent="0.25">
      <c r="A1" s="4" t="s">
        <v>0</v>
      </c>
      <c r="B1" s="9" t="s">
        <v>1</v>
      </c>
      <c r="C1" s="11" t="s">
        <v>2</v>
      </c>
      <c r="D1" s="8" t="s">
        <v>3</v>
      </c>
      <c r="E1" s="7" t="s">
        <v>71</v>
      </c>
      <c r="F1" s="6" t="s">
        <v>4</v>
      </c>
      <c r="G1" s="5" t="s">
        <v>73</v>
      </c>
      <c r="H1" s="10" t="s">
        <v>74</v>
      </c>
      <c r="I1" s="1" t="s">
        <v>96</v>
      </c>
    </row>
    <row r="2" spans="1:14" x14ac:dyDescent="0.25">
      <c r="A2" s="1">
        <v>100100</v>
      </c>
      <c r="B2" s="1" t="s">
        <v>72</v>
      </c>
      <c r="C2" s="1" t="s">
        <v>55</v>
      </c>
      <c r="D2" s="1" t="s">
        <v>5</v>
      </c>
      <c r="E2" s="1" t="s">
        <v>6</v>
      </c>
      <c r="F2" s="2">
        <v>44131</v>
      </c>
      <c r="G2" s="1">
        <v>10366</v>
      </c>
      <c r="H2" s="1">
        <v>24</v>
      </c>
      <c r="I2" s="2" t="str">
        <f>IF(AND(G2&gt;$N$28,H2&lt;=$N$29,OR(B2=$N$30,B2=$P$30)),$N$27,IF(AND(G2&gt;=$O$35,G2&lt;=$N$35),$N$34,$N$37))</f>
        <v>עסקה פשוטה</v>
      </c>
    </row>
    <row r="3" spans="1:14" x14ac:dyDescent="0.25">
      <c r="A3" s="1">
        <v>100105</v>
      </c>
      <c r="B3" s="1" t="s">
        <v>7</v>
      </c>
      <c r="C3" s="1" t="s">
        <v>8</v>
      </c>
      <c r="D3" s="1" t="s">
        <v>9</v>
      </c>
      <c r="E3" s="1" t="s">
        <v>10</v>
      </c>
      <c r="F3" s="2">
        <v>44147</v>
      </c>
      <c r="G3" s="1">
        <v>10371</v>
      </c>
      <c r="H3" s="1">
        <v>12</v>
      </c>
      <c r="I3" s="2" t="str">
        <f t="shared" ref="I3:I37" si="0">IF(AND(G3&gt;$N$28,H3&lt;=$N$29,OR(B3=$N$30,B3=$P$30)),$N$27,IF(AND(G3&gt;=$O$35,G3&lt;=$N$35),$N$34,$N$37))</f>
        <v>עסקה פשוטה</v>
      </c>
    </row>
    <row r="4" spans="1:14" x14ac:dyDescent="0.25">
      <c r="A4" s="1">
        <v>100110</v>
      </c>
      <c r="B4" s="1" t="s">
        <v>11</v>
      </c>
      <c r="C4" s="1" t="s">
        <v>12</v>
      </c>
      <c r="D4" s="1" t="s">
        <v>13</v>
      </c>
      <c r="E4" s="1" t="s">
        <v>14</v>
      </c>
      <c r="F4" s="2">
        <v>44113</v>
      </c>
      <c r="G4" s="1">
        <v>9661</v>
      </c>
      <c r="H4" s="1">
        <v>6</v>
      </c>
      <c r="I4" s="2" t="str">
        <f t="shared" si="0"/>
        <v>עסקה פשוטה</v>
      </c>
    </row>
    <row r="5" spans="1:14" x14ac:dyDescent="0.25">
      <c r="A5" s="1">
        <v>100111</v>
      </c>
      <c r="B5" s="1" t="s">
        <v>11</v>
      </c>
      <c r="C5" s="1" t="s">
        <v>15</v>
      </c>
      <c r="D5" s="1" t="s">
        <v>16</v>
      </c>
      <c r="E5" s="1" t="s">
        <v>17</v>
      </c>
      <c r="F5" s="2">
        <v>44188</v>
      </c>
      <c r="G5" s="1">
        <v>8065</v>
      </c>
      <c r="H5" s="1">
        <v>18</v>
      </c>
      <c r="I5" s="2" t="str">
        <f t="shared" si="0"/>
        <v>עסקה בינונית</v>
      </c>
    </row>
    <row r="6" spans="1:14" x14ac:dyDescent="0.25">
      <c r="A6" s="1">
        <v>100106</v>
      </c>
      <c r="B6" s="1" t="s">
        <v>7</v>
      </c>
      <c r="C6" s="1" t="s">
        <v>18</v>
      </c>
      <c r="D6" s="1" t="s">
        <v>19</v>
      </c>
      <c r="E6" s="1" t="s">
        <v>20</v>
      </c>
      <c r="F6" s="2">
        <v>44133</v>
      </c>
      <c r="G6" s="1">
        <v>9502</v>
      </c>
      <c r="H6" s="1">
        <v>5</v>
      </c>
      <c r="I6" s="2" t="str">
        <f t="shared" si="0"/>
        <v>עסקה פשוטה</v>
      </c>
    </row>
    <row r="7" spans="1:14" x14ac:dyDescent="0.25">
      <c r="A7" s="1">
        <v>100116</v>
      </c>
      <c r="B7" s="1" t="s">
        <v>11</v>
      </c>
      <c r="C7" s="1" t="s">
        <v>21</v>
      </c>
      <c r="D7" s="1" t="s">
        <v>22</v>
      </c>
      <c r="E7" s="1" t="s">
        <v>17</v>
      </c>
      <c r="F7" s="2">
        <v>44145</v>
      </c>
      <c r="G7" s="1">
        <v>8595</v>
      </c>
      <c r="H7" s="1">
        <v>1</v>
      </c>
      <c r="I7" s="2" t="str">
        <f t="shared" si="0"/>
        <v>עסקה פשוטה</v>
      </c>
    </row>
    <row r="8" spans="1:14" x14ac:dyDescent="0.25">
      <c r="A8" s="1">
        <v>100123</v>
      </c>
      <c r="B8" s="1" t="s">
        <v>72</v>
      </c>
      <c r="C8" s="1" t="s">
        <v>23</v>
      </c>
      <c r="D8" s="1" t="s">
        <v>24</v>
      </c>
      <c r="E8" s="1" t="s">
        <v>14</v>
      </c>
      <c r="F8" s="2">
        <v>44129</v>
      </c>
      <c r="G8" s="1">
        <v>6627</v>
      </c>
      <c r="H8" s="1">
        <v>5</v>
      </c>
      <c r="I8" s="2" t="str">
        <f t="shared" si="0"/>
        <v>עסקה בינונית</v>
      </c>
    </row>
    <row r="9" spans="1:14" x14ac:dyDescent="0.25">
      <c r="A9" s="1">
        <v>100114</v>
      </c>
      <c r="B9" s="1" t="s">
        <v>11</v>
      </c>
      <c r="C9" s="1" t="s">
        <v>25</v>
      </c>
      <c r="D9" s="1" t="s">
        <v>26</v>
      </c>
      <c r="E9" s="1" t="s">
        <v>10</v>
      </c>
      <c r="F9" s="2">
        <v>44156</v>
      </c>
      <c r="G9" s="1">
        <v>11568</v>
      </c>
      <c r="H9" s="1">
        <v>18</v>
      </c>
      <c r="I9" s="2" t="str">
        <f t="shared" si="0"/>
        <v>עסקה פשוטה</v>
      </c>
    </row>
    <row r="10" spans="1:14" x14ac:dyDescent="0.25">
      <c r="A10" s="1">
        <v>100122</v>
      </c>
      <c r="B10" s="1" t="s">
        <v>7</v>
      </c>
      <c r="C10" s="1" t="s">
        <v>27</v>
      </c>
      <c r="D10" s="1" t="s">
        <v>28</v>
      </c>
      <c r="E10" s="1" t="s">
        <v>17</v>
      </c>
      <c r="F10" s="2">
        <v>44114</v>
      </c>
      <c r="G10" s="1">
        <v>4663</v>
      </c>
      <c r="H10" s="1">
        <v>3</v>
      </c>
      <c r="I10" s="2" t="str">
        <f t="shared" si="0"/>
        <v>עסקה פשוטה</v>
      </c>
      <c r="N10" s="3"/>
    </row>
    <row r="11" spans="1:14" x14ac:dyDescent="0.25">
      <c r="A11" s="1">
        <v>100117</v>
      </c>
      <c r="B11" s="1" t="s">
        <v>11</v>
      </c>
      <c r="C11" s="1" t="s">
        <v>29</v>
      </c>
      <c r="D11" s="1" t="s">
        <v>30</v>
      </c>
      <c r="E11" s="1" t="s">
        <v>20</v>
      </c>
      <c r="F11" s="2">
        <v>44120</v>
      </c>
      <c r="G11" s="1">
        <v>9301</v>
      </c>
      <c r="H11" s="1">
        <v>5</v>
      </c>
      <c r="I11" s="2" t="str">
        <f t="shared" si="0"/>
        <v>עסקה פשוטה</v>
      </c>
    </row>
    <row r="12" spans="1:14" x14ac:dyDescent="0.25">
      <c r="A12" s="1">
        <v>100104</v>
      </c>
      <c r="B12" s="1" t="s">
        <v>11</v>
      </c>
      <c r="C12" s="1" t="s">
        <v>31</v>
      </c>
      <c r="D12" s="1" t="s">
        <v>32</v>
      </c>
      <c r="E12" s="1" t="s">
        <v>17</v>
      </c>
      <c r="F12" s="2">
        <v>44106</v>
      </c>
      <c r="G12" s="1">
        <v>4942</v>
      </c>
      <c r="H12" s="1">
        <v>1</v>
      </c>
      <c r="I12" s="2" t="str">
        <f t="shared" si="0"/>
        <v>עסקה פשוטה</v>
      </c>
    </row>
    <row r="13" spans="1:14" x14ac:dyDescent="0.25">
      <c r="A13" s="1">
        <v>100130</v>
      </c>
      <c r="B13" s="1" t="s">
        <v>7</v>
      </c>
      <c r="C13" s="1" t="s">
        <v>33</v>
      </c>
      <c r="D13" s="1" t="s">
        <v>34</v>
      </c>
      <c r="E13" s="1" t="s">
        <v>14</v>
      </c>
      <c r="F13" s="2">
        <v>44174</v>
      </c>
      <c r="G13" s="1">
        <v>6136</v>
      </c>
      <c r="H13" s="1">
        <v>12</v>
      </c>
      <c r="I13" s="2" t="str">
        <f t="shared" si="0"/>
        <v>עסקה בינונית</v>
      </c>
    </row>
    <row r="14" spans="1:14" x14ac:dyDescent="0.25">
      <c r="A14" s="1">
        <v>100118</v>
      </c>
      <c r="B14" s="1" t="s">
        <v>72</v>
      </c>
      <c r="C14" s="1" t="s">
        <v>35</v>
      </c>
      <c r="D14" s="1" t="s">
        <v>36</v>
      </c>
      <c r="E14" s="1" t="s">
        <v>6</v>
      </c>
      <c r="F14" s="2">
        <v>44144</v>
      </c>
      <c r="G14" s="1">
        <v>10199</v>
      </c>
      <c r="H14" s="1">
        <v>6</v>
      </c>
      <c r="I14" s="2" t="str">
        <f t="shared" si="0"/>
        <v>עסקה יוקרתית</v>
      </c>
    </row>
    <row r="15" spans="1:14" x14ac:dyDescent="0.25">
      <c r="A15" s="1">
        <v>100125</v>
      </c>
      <c r="B15" s="1" t="s">
        <v>7</v>
      </c>
      <c r="C15" s="1" t="s">
        <v>37</v>
      </c>
      <c r="D15" s="1" t="s">
        <v>38</v>
      </c>
      <c r="E15" s="1" t="s">
        <v>17</v>
      </c>
      <c r="F15" s="2">
        <v>44166</v>
      </c>
      <c r="G15" s="1">
        <v>9481</v>
      </c>
      <c r="H15" s="1">
        <v>2</v>
      </c>
      <c r="I15" s="2" t="str">
        <f t="shared" si="0"/>
        <v>עסקה פשוטה</v>
      </c>
    </row>
    <row r="16" spans="1:14" x14ac:dyDescent="0.25">
      <c r="A16" s="1">
        <v>100121</v>
      </c>
      <c r="B16" s="1" t="s">
        <v>72</v>
      </c>
      <c r="C16" s="1" t="s">
        <v>39</v>
      </c>
      <c r="D16" s="1" t="s">
        <v>40</v>
      </c>
      <c r="E16" s="1" t="s">
        <v>6</v>
      </c>
      <c r="F16" s="2">
        <v>44134</v>
      </c>
      <c r="G16" s="1">
        <v>12085</v>
      </c>
      <c r="H16" s="1">
        <v>24</v>
      </c>
      <c r="I16" s="2" t="str">
        <f t="shared" si="0"/>
        <v>עסקה פשוטה</v>
      </c>
    </row>
    <row r="17" spans="1:16" x14ac:dyDescent="0.25">
      <c r="A17" s="1">
        <v>100101</v>
      </c>
      <c r="B17" s="1" t="s">
        <v>7</v>
      </c>
      <c r="C17" s="1" t="s">
        <v>41</v>
      </c>
      <c r="D17" s="1" t="s">
        <v>42</v>
      </c>
      <c r="E17" s="1" t="s">
        <v>10</v>
      </c>
      <c r="F17" s="2">
        <v>44169</v>
      </c>
      <c r="G17" s="1">
        <v>4896</v>
      </c>
      <c r="H17" s="1">
        <v>6</v>
      </c>
      <c r="I17" s="2" t="str">
        <f t="shared" si="0"/>
        <v>עסקה פשוטה</v>
      </c>
    </row>
    <row r="18" spans="1:16" x14ac:dyDescent="0.25">
      <c r="A18" s="1">
        <v>100131</v>
      </c>
      <c r="B18" s="1" t="s">
        <v>11</v>
      </c>
      <c r="C18" s="1" t="s">
        <v>43</v>
      </c>
      <c r="D18" s="1" t="s">
        <v>44</v>
      </c>
      <c r="E18" s="1" t="s">
        <v>17</v>
      </c>
      <c r="F18" s="2">
        <v>44129</v>
      </c>
      <c r="G18" s="1">
        <v>9010</v>
      </c>
      <c r="H18" s="1">
        <v>2</v>
      </c>
      <c r="I18" s="2" t="str">
        <f t="shared" si="0"/>
        <v>עסקה פשוטה</v>
      </c>
    </row>
    <row r="19" spans="1:16" x14ac:dyDescent="0.25">
      <c r="A19" s="1">
        <v>100107</v>
      </c>
      <c r="B19" s="1" t="s">
        <v>7</v>
      </c>
      <c r="C19" s="1" t="s">
        <v>45</v>
      </c>
      <c r="D19" s="1" t="s">
        <v>46</v>
      </c>
      <c r="E19" s="1" t="s">
        <v>14</v>
      </c>
      <c r="F19" s="2">
        <v>44135</v>
      </c>
      <c r="G19" s="1">
        <v>9139</v>
      </c>
      <c r="H19" s="1">
        <v>18</v>
      </c>
      <c r="I19" s="2" t="str">
        <f t="shared" si="0"/>
        <v>עסקה פשוטה</v>
      </c>
    </row>
    <row r="20" spans="1:16" x14ac:dyDescent="0.25">
      <c r="A20" s="1">
        <v>100120</v>
      </c>
      <c r="B20" s="1" t="s">
        <v>72</v>
      </c>
      <c r="C20" s="1" t="s">
        <v>47</v>
      </c>
      <c r="D20" s="1" t="s">
        <v>48</v>
      </c>
      <c r="E20" s="1" t="s">
        <v>6</v>
      </c>
      <c r="F20" s="2">
        <v>44110</v>
      </c>
      <c r="G20" s="1">
        <v>4204</v>
      </c>
      <c r="H20" s="1">
        <v>6</v>
      </c>
      <c r="I20" s="2" t="str">
        <f t="shared" si="0"/>
        <v>עסקה פשוטה</v>
      </c>
    </row>
    <row r="21" spans="1:16" x14ac:dyDescent="0.25">
      <c r="A21" s="1">
        <v>100132</v>
      </c>
      <c r="B21" s="1" t="s">
        <v>72</v>
      </c>
      <c r="C21" s="1" t="s">
        <v>49</v>
      </c>
      <c r="D21" s="1" t="s">
        <v>50</v>
      </c>
      <c r="E21" s="1" t="s">
        <v>20</v>
      </c>
      <c r="F21" s="2">
        <v>44155</v>
      </c>
      <c r="G21" s="1">
        <v>8298</v>
      </c>
      <c r="H21" s="1">
        <v>12</v>
      </c>
      <c r="I21" s="2" t="str">
        <f t="shared" si="0"/>
        <v>עסקה יוקרתית</v>
      </c>
    </row>
    <row r="22" spans="1:16" x14ac:dyDescent="0.25">
      <c r="A22" s="1">
        <v>100124</v>
      </c>
      <c r="B22" s="1" t="s">
        <v>11</v>
      </c>
      <c r="C22" s="1" t="s">
        <v>51</v>
      </c>
      <c r="D22" s="1" t="s">
        <v>52</v>
      </c>
      <c r="E22" s="1" t="s">
        <v>10</v>
      </c>
      <c r="F22" s="2">
        <v>44174</v>
      </c>
      <c r="G22" s="1">
        <v>11492</v>
      </c>
      <c r="H22" s="1">
        <v>4</v>
      </c>
      <c r="I22" s="2" t="str">
        <f t="shared" si="0"/>
        <v>עסקה פשוטה</v>
      </c>
    </row>
    <row r="23" spans="1:16" x14ac:dyDescent="0.25">
      <c r="A23" s="1">
        <v>100108</v>
      </c>
      <c r="B23" s="1" t="s">
        <v>7</v>
      </c>
      <c r="C23" s="1" t="s">
        <v>53</v>
      </c>
      <c r="D23" s="1" t="s">
        <v>54</v>
      </c>
      <c r="E23" s="1" t="s">
        <v>17</v>
      </c>
      <c r="F23" s="2">
        <v>44109</v>
      </c>
      <c r="G23" s="1">
        <v>4326</v>
      </c>
      <c r="H23" s="1">
        <v>6</v>
      </c>
      <c r="I23" s="2" t="str">
        <f t="shared" si="0"/>
        <v>עסקה פשוטה</v>
      </c>
    </row>
    <row r="24" spans="1:16" x14ac:dyDescent="0.25">
      <c r="A24" s="1">
        <v>100119</v>
      </c>
      <c r="B24" s="1" t="s">
        <v>7</v>
      </c>
      <c r="C24" s="1" t="s">
        <v>55</v>
      </c>
      <c r="D24" s="1" t="s">
        <v>56</v>
      </c>
      <c r="E24" s="1" t="s">
        <v>14</v>
      </c>
      <c r="F24" s="2">
        <v>44162</v>
      </c>
      <c r="G24" s="1">
        <v>11647</v>
      </c>
      <c r="H24" s="1">
        <v>24</v>
      </c>
      <c r="I24" s="2" t="str">
        <f t="shared" si="0"/>
        <v>עסקה פשוטה</v>
      </c>
    </row>
    <row r="25" spans="1:16" x14ac:dyDescent="0.25">
      <c r="A25" s="1">
        <v>100112</v>
      </c>
      <c r="B25" s="1" t="s">
        <v>72</v>
      </c>
      <c r="C25" s="1" t="s">
        <v>8</v>
      </c>
      <c r="D25" s="1" t="s">
        <v>57</v>
      </c>
      <c r="E25" s="1" t="s">
        <v>6</v>
      </c>
      <c r="F25" s="2">
        <v>44194</v>
      </c>
      <c r="G25" s="1">
        <v>12835</v>
      </c>
      <c r="H25" s="1">
        <v>5</v>
      </c>
      <c r="I25" s="2" t="str">
        <f t="shared" si="0"/>
        <v>עסקה יוקרתית</v>
      </c>
    </row>
    <row r="26" spans="1:16" ht="14.4" thickBot="1" x14ac:dyDescent="0.3">
      <c r="A26" s="1">
        <v>100114</v>
      </c>
      <c r="B26" s="1" t="s">
        <v>11</v>
      </c>
      <c r="C26" s="1" t="s">
        <v>12</v>
      </c>
      <c r="D26" s="1" t="s">
        <v>58</v>
      </c>
      <c r="E26" s="1" t="s">
        <v>17</v>
      </c>
      <c r="F26" s="2">
        <v>44141</v>
      </c>
      <c r="G26" s="1">
        <v>5079</v>
      </c>
      <c r="H26" s="1">
        <v>12</v>
      </c>
      <c r="I26" s="2" t="str">
        <f t="shared" si="0"/>
        <v>עסקה בינונית</v>
      </c>
    </row>
    <row r="27" spans="1:16" x14ac:dyDescent="0.25">
      <c r="A27" s="1">
        <v>100129</v>
      </c>
      <c r="B27" s="1" t="s">
        <v>11</v>
      </c>
      <c r="C27" s="1" t="s">
        <v>15</v>
      </c>
      <c r="D27" s="1" t="s">
        <v>59</v>
      </c>
      <c r="E27" s="1" t="s">
        <v>10</v>
      </c>
      <c r="F27" s="2">
        <v>44161</v>
      </c>
      <c r="G27" s="1">
        <v>7705</v>
      </c>
      <c r="H27" s="1">
        <v>3</v>
      </c>
      <c r="I27" s="2" t="str">
        <f t="shared" si="0"/>
        <v>עסקה בינונית</v>
      </c>
      <c r="N27" s="41" t="s">
        <v>97</v>
      </c>
      <c r="O27" s="42"/>
      <c r="P27" s="43"/>
    </row>
    <row r="28" spans="1:16" x14ac:dyDescent="0.25">
      <c r="A28" s="1">
        <v>100126</v>
      </c>
      <c r="B28" s="1" t="s">
        <v>11</v>
      </c>
      <c r="C28" s="1" t="s">
        <v>60</v>
      </c>
      <c r="D28" s="1" t="s">
        <v>61</v>
      </c>
      <c r="E28" s="1" t="s">
        <v>14</v>
      </c>
      <c r="F28" s="2">
        <v>44168</v>
      </c>
      <c r="G28" s="1">
        <v>12116</v>
      </c>
      <c r="H28" s="1">
        <v>6</v>
      </c>
      <c r="I28" s="2" t="str">
        <f t="shared" si="0"/>
        <v>עסקה פשוטה</v>
      </c>
      <c r="N28" s="30">
        <v>8200</v>
      </c>
      <c r="P28" s="31"/>
    </row>
    <row r="29" spans="1:16" x14ac:dyDescent="0.25">
      <c r="A29" s="1">
        <v>100134</v>
      </c>
      <c r="B29" s="1" t="s">
        <v>11</v>
      </c>
      <c r="C29" s="1" t="s">
        <v>21</v>
      </c>
      <c r="D29" s="1" t="s">
        <v>62</v>
      </c>
      <c r="E29" s="1" t="s">
        <v>6</v>
      </c>
      <c r="F29" s="2">
        <v>44171</v>
      </c>
      <c r="G29" s="1">
        <v>8416</v>
      </c>
      <c r="H29" s="1">
        <v>5</v>
      </c>
      <c r="I29" s="2" t="str">
        <f t="shared" si="0"/>
        <v>עסקה פשוטה</v>
      </c>
      <c r="N29" s="30">
        <v>12</v>
      </c>
      <c r="P29" s="31"/>
    </row>
    <row r="30" spans="1:16" ht="14.4" thickBot="1" x14ac:dyDescent="0.3">
      <c r="A30" s="1">
        <v>100102</v>
      </c>
      <c r="B30" s="1" t="s">
        <v>72</v>
      </c>
      <c r="C30" s="1" t="s">
        <v>23</v>
      </c>
      <c r="D30" s="1" t="s">
        <v>63</v>
      </c>
      <c r="E30" s="1" t="s">
        <v>20</v>
      </c>
      <c r="F30" s="2">
        <v>44153</v>
      </c>
      <c r="G30" s="1">
        <v>8362</v>
      </c>
      <c r="H30" s="1">
        <v>12</v>
      </c>
      <c r="I30" s="2" t="str">
        <f t="shared" si="0"/>
        <v>עסקה יוקרתית</v>
      </c>
      <c r="N30" s="32" t="s">
        <v>98</v>
      </c>
      <c r="O30" s="33" t="s">
        <v>99</v>
      </c>
      <c r="P30" s="34" t="s">
        <v>72</v>
      </c>
    </row>
    <row r="31" spans="1:16" x14ac:dyDescent="0.25">
      <c r="A31" s="1">
        <v>100128</v>
      </c>
      <c r="B31" s="1" t="s">
        <v>11</v>
      </c>
      <c r="C31" s="1" t="s">
        <v>25</v>
      </c>
      <c r="D31" s="1" t="s">
        <v>64</v>
      </c>
      <c r="E31" s="1" t="s">
        <v>10</v>
      </c>
      <c r="F31" s="2">
        <v>44137</v>
      </c>
      <c r="G31" s="1">
        <v>9177</v>
      </c>
      <c r="H31" s="1">
        <v>6</v>
      </c>
      <c r="I31" s="2" t="str">
        <f t="shared" si="0"/>
        <v>עסקה פשוטה</v>
      </c>
    </row>
    <row r="32" spans="1:16" x14ac:dyDescent="0.25">
      <c r="A32" s="1">
        <v>100109</v>
      </c>
      <c r="B32" s="1" t="s">
        <v>72</v>
      </c>
      <c r="C32" s="1" t="s">
        <v>27</v>
      </c>
      <c r="D32" s="1" t="s">
        <v>65</v>
      </c>
      <c r="E32" s="1" t="s">
        <v>6</v>
      </c>
      <c r="F32" s="2">
        <v>44137</v>
      </c>
      <c r="G32" s="1">
        <v>5596</v>
      </c>
      <c r="H32" s="1">
        <v>4</v>
      </c>
      <c r="I32" s="2" t="str">
        <f t="shared" si="0"/>
        <v>עסקה בינונית</v>
      </c>
    </row>
    <row r="33" spans="1:16" ht="14.4" thickBot="1" x14ac:dyDescent="0.3">
      <c r="A33" s="1">
        <v>100135</v>
      </c>
      <c r="B33" s="1" t="s">
        <v>72</v>
      </c>
      <c r="C33" s="1" t="s">
        <v>29</v>
      </c>
      <c r="D33" s="1" t="s">
        <v>66</v>
      </c>
      <c r="E33" s="1" t="s">
        <v>17</v>
      </c>
      <c r="F33" s="2">
        <v>44138</v>
      </c>
      <c r="G33" s="1">
        <v>10350</v>
      </c>
      <c r="H33" s="1">
        <v>4</v>
      </c>
      <c r="I33" s="2" t="str">
        <f t="shared" si="0"/>
        <v>עסקה יוקרתית</v>
      </c>
    </row>
    <row r="34" spans="1:16" x14ac:dyDescent="0.25">
      <c r="A34" s="1">
        <v>100127</v>
      </c>
      <c r="B34" s="1" t="s">
        <v>72</v>
      </c>
      <c r="C34" s="1" t="s">
        <v>31</v>
      </c>
      <c r="D34" s="1" t="s">
        <v>67</v>
      </c>
      <c r="E34" s="1" t="s">
        <v>14</v>
      </c>
      <c r="F34" s="2">
        <v>44104</v>
      </c>
      <c r="G34" s="1">
        <v>12745</v>
      </c>
      <c r="H34" s="1">
        <v>24</v>
      </c>
      <c r="I34" s="2" t="str">
        <f t="shared" si="0"/>
        <v>עסקה פשוטה</v>
      </c>
      <c r="N34" s="41" t="s">
        <v>100</v>
      </c>
      <c r="O34" s="42"/>
      <c r="P34" s="43"/>
    </row>
    <row r="35" spans="1:16" ht="14.4" thickBot="1" x14ac:dyDescent="0.3">
      <c r="A35" s="1">
        <v>100103</v>
      </c>
      <c r="B35" s="1" t="s">
        <v>11</v>
      </c>
      <c r="C35" s="1" t="s">
        <v>33</v>
      </c>
      <c r="D35" s="1" t="s">
        <v>68</v>
      </c>
      <c r="E35" s="1" t="s">
        <v>6</v>
      </c>
      <c r="F35" s="2">
        <v>44107</v>
      </c>
      <c r="G35" s="1">
        <v>8681</v>
      </c>
      <c r="H35" s="1">
        <v>1</v>
      </c>
      <c r="I35" s="2" t="str">
        <f t="shared" si="0"/>
        <v>עסקה פשוטה</v>
      </c>
      <c r="N35" s="32">
        <v>8200</v>
      </c>
      <c r="O35" s="33">
        <v>5000</v>
      </c>
      <c r="P35" s="34"/>
    </row>
    <row r="36" spans="1:16" ht="14.4" thickBot="1" x14ac:dyDescent="0.3">
      <c r="A36" s="1">
        <v>100133</v>
      </c>
      <c r="B36" s="1" t="s">
        <v>72</v>
      </c>
      <c r="C36" s="1" t="s">
        <v>35</v>
      </c>
      <c r="D36" s="1" t="s">
        <v>69</v>
      </c>
      <c r="E36" s="1" t="s">
        <v>6</v>
      </c>
      <c r="F36" s="2">
        <v>44141</v>
      </c>
      <c r="G36" s="1">
        <v>8009</v>
      </c>
      <c r="H36" s="1">
        <v>6</v>
      </c>
      <c r="I36" s="2" t="str">
        <f t="shared" si="0"/>
        <v>עסקה בינונית</v>
      </c>
    </row>
    <row r="37" spans="1:16" ht="14.4" thickBot="1" x14ac:dyDescent="0.3">
      <c r="A37" s="1">
        <v>100113</v>
      </c>
      <c r="B37" s="1" t="s">
        <v>72</v>
      </c>
      <c r="C37" s="1" t="s">
        <v>37</v>
      </c>
      <c r="D37" s="1" t="s">
        <v>70</v>
      </c>
      <c r="E37" s="1" t="s">
        <v>20</v>
      </c>
      <c r="F37" s="2">
        <v>44133</v>
      </c>
      <c r="G37" s="1">
        <v>4878</v>
      </c>
      <c r="H37" s="1">
        <v>18</v>
      </c>
      <c r="I37" s="2" t="str">
        <f t="shared" si="0"/>
        <v>עסקה פשוטה</v>
      </c>
      <c r="N37" s="54" t="s">
        <v>101</v>
      </c>
      <c r="O37" s="55"/>
      <c r="P37" s="56"/>
    </row>
  </sheetData>
  <mergeCells count="3">
    <mergeCell ref="N27:P27"/>
    <mergeCell ref="N34:P34"/>
    <mergeCell ref="N37:P37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90128-9B92-4D7C-AA46-D4D1712FE144}">
  <dimension ref="A1:N54"/>
  <sheetViews>
    <sheetView rightToLeft="1" topLeftCell="A34" workbookViewId="0">
      <selection activeCell="H25" sqref="H25"/>
    </sheetView>
  </sheetViews>
  <sheetFormatPr defaultRowHeight="13.8" x14ac:dyDescent="0.25"/>
  <cols>
    <col min="1" max="1" width="10.3984375" style="1" customWidth="1"/>
    <col min="2" max="2" width="8.59765625" style="1" customWidth="1"/>
    <col min="3" max="3" width="9.796875" style="1" customWidth="1"/>
    <col min="4" max="4" width="12.69921875" style="1" customWidth="1"/>
    <col min="5" max="5" width="12.59765625" style="1" customWidth="1"/>
    <col min="6" max="6" width="14.296875" style="1" customWidth="1"/>
    <col min="7" max="7" width="15.3984375" style="1" customWidth="1"/>
    <col min="8" max="8" width="23.3984375" style="1" customWidth="1"/>
    <col min="9" max="9" width="15.59765625" style="1" bestFit="1" customWidth="1"/>
    <col min="10" max="11" width="8.796875" style="1"/>
    <col min="12" max="12" width="38.5" style="1" bestFit="1" customWidth="1"/>
    <col min="13" max="13" width="12.09765625" style="1" bestFit="1" customWidth="1"/>
    <col min="14" max="14" width="11.296875" style="1" bestFit="1" customWidth="1"/>
    <col min="15" max="16384" width="8.796875" style="1"/>
  </cols>
  <sheetData>
    <row r="1" spans="1:14" ht="44.4" customHeight="1" x14ac:dyDescent="0.25">
      <c r="A1" s="4" t="s">
        <v>0</v>
      </c>
      <c r="B1" s="9" t="s">
        <v>1</v>
      </c>
      <c r="C1" s="11" t="s">
        <v>2</v>
      </c>
      <c r="D1" s="8" t="s">
        <v>3</v>
      </c>
      <c r="E1" s="7" t="s">
        <v>71</v>
      </c>
      <c r="F1" s="6" t="s">
        <v>4</v>
      </c>
      <c r="G1" s="5" t="s">
        <v>73</v>
      </c>
      <c r="H1" s="10" t="s">
        <v>74</v>
      </c>
    </row>
    <row r="2" spans="1:14" x14ac:dyDescent="0.25">
      <c r="A2" s="1">
        <v>100100</v>
      </c>
      <c r="B2" s="1" t="s">
        <v>72</v>
      </c>
      <c r="C2" s="1" t="s">
        <v>55</v>
      </c>
      <c r="D2" s="1" t="s">
        <v>5</v>
      </c>
      <c r="E2" s="1" t="s">
        <v>6</v>
      </c>
      <c r="F2" s="2">
        <v>44131</v>
      </c>
      <c r="G2" s="1">
        <v>10366</v>
      </c>
      <c r="H2" s="1">
        <v>24</v>
      </c>
      <c r="I2" s="2"/>
    </row>
    <row r="3" spans="1:14" x14ac:dyDescent="0.25">
      <c r="A3" s="1">
        <v>100105</v>
      </c>
      <c r="B3" s="1" t="s">
        <v>7</v>
      </c>
      <c r="C3" s="1" t="s">
        <v>8</v>
      </c>
      <c r="D3" s="1" t="s">
        <v>9</v>
      </c>
      <c r="E3" s="1" t="s">
        <v>10</v>
      </c>
      <c r="F3" s="2">
        <v>44147</v>
      </c>
      <c r="G3" s="1">
        <v>10371</v>
      </c>
      <c r="H3" s="1">
        <v>12</v>
      </c>
      <c r="I3" s="2"/>
    </row>
    <row r="4" spans="1:14" x14ac:dyDescent="0.25">
      <c r="A4" s="1">
        <v>100110</v>
      </c>
      <c r="B4" s="1" t="s">
        <v>11</v>
      </c>
      <c r="C4" s="1" t="s">
        <v>12</v>
      </c>
      <c r="D4" s="1" t="s">
        <v>13</v>
      </c>
      <c r="E4" s="1" t="s">
        <v>14</v>
      </c>
      <c r="F4" s="2">
        <v>44113</v>
      </c>
      <c r="G4" s="1">
        <v>9661</v>
      </c>
      <c r="H4" s="1">
        <v>6</v>
      </c>
      <c r="I4" s="2"/>
    </row>
    <row r="5" spans="1:14" x14ac:dyDescent="0.25">
      <c r="A5" s="1">
        <v>100111</v>
      </c>
      <c r="B5" s="1" t="s">
        <v>11</v>
      </c>
      <c r="C5" s="1" t="s">
        <v>15</v>
      </c>
      <c r="D5" s="1" t="s">
        <v>16</v>
      </c>
      <c r="E5" s="1" t="s">
        <v>17</v>
      </c>
      <c r="F5" s="2">
        <v>44188</v>
      </c>
      <c r="G5" s="1">
        <v>8065</v>
      </c>
      <c r="H5" s="1">
        <v>18</v>
      </c>
      <c r="I5" s="2"/>
    </row>
    <row r="6" spans="1:14" x14ac:dyDescent="0.25">
      <c r="A6" s="1">
        <v>100106</v>
      </c>
      <c r="B6" s="1" t="s">
        <v>7</v>
      </c>
      <c r="C6" s="1" t="s">
        <v>18</v>
      </c>
      <c r="D6" s="1" t="s">
        <v>19</v>
      </c>
      <c r="E6" s="1" t="s">
        <v>20</v>
      </c>
      <c r="F6" s="2">
        <v>44133</v>
      </c>
      <c r="G6" s="1">
        <v>9502</v>
      </c>
      <c r="H6" s="1">
        <v>5</v>
      </c>
      <c r="I6" s="2"/>
    </row>
    <row r="7" spans="1:14" x14ac:dyDescent="0.25">
      <c r="A7" s="1">
        <v>100116</v>
      </c>
      <c r="B7" s="1" t="s">
        <v>11</v>
      </c>
      <c r="C7" s="1" t="s">
        <v>21</v>
      </c>
      <c r="D7" s="1" t="s">
        <v>22</v>
      </c>
      <c r="E7" s="1" t="s">
        <v>17</v>
      </c>
      <c r="F7" s="2">
        <v>44145</v>
      </c>
      <c r="G7" s="1">
        <v>8595</v>
      </c>
      <c r="H7" s="1">
        <v>1</v>
      </c>
      <c r="I7" s="2"/>
    </row>
    <row r="8" spans="1:14" x14ac:dyDescent="0.25">
      <c r="A8" s="1">
        <v>100123</v>
      </c>
      <c r="B8" s="1" t="s">
        <v>72</v>
      </c>
      <c r="C8" s="1" t="s">
        <v>23</v>
      </c>
      <c r="D8" s="1" t="s">
        <v>24</v>
      </c>
      <c r="E8" s="1" t="s">
        <v>14</v>
      </c>
      <c r="F8" s="2">
        <v>44129</v>
      </c>
      <c r="G8" s="1">
        <v>6627</v>
      </c>
      <c r="H8" s="1">
        <v>5</v>
      </c>
      <c r="I8" s="2"/>
    </row>
    <row r="9" spans="1:14" x14ac:dyDescent="0.25">
      <c r="A9" s="1">
        <v>100114</v>
      </c>
      <c r="B9" s="1" t="s">
        <v>11</v>
      </c>
      <c r="C9" s="1" t="s">
        <v>25</v>
      </c>
      <c r="D9" s="1" t="s">
        <v>26</v>
      </c>
      <c r="E9" s="1" t="s">
        <v>10</v>
      </c>
      <c r="F9" s="2">
        <v>44156</v>
      </c>
      <c r="G9" s="1">
        <v>11568</v>
      </c>
      <c r="H9" s="1">
        <v>18</v>
      </c>
      <c r="I9" s="2"/>
    </row>
    <row r="10" spans="1:14" x14ac:dyDescent="0.25">
      <c r="A10" s="1">
        <v>100122</v>
      </c>
      <c r="B10" s="1" t="s">
        <v>7</v>
      </c>
      <c r="C10" s="1" t="s">
        <v>27</v>
      </c>
      <c r="D10" s="1" t="s">
        <v>28</v>
      </c>
      <c r="E10" s="1" t="s">
        <v>17</v>
      </c>
      <c r="F10" s="2">
        <v>44114</v>
      </c>
      <c r="G10" s="1">
        <v>4663</v>
      </c>
      <c r="H10" s="1">
        <v>3</v>
      </c>
      <c r="I10" s="2"/>
      <c r="L10" s="1" t="s">
        <v>102</v>
      </c>
      <c r="N10" s="3"/>
    </row>
    <row r="11" spans="1:14" x14ac:dyDescent="0.25">
      <c r="A11" s="1">
        <v>100117</v>
      </c>
      <c r="B11" s="1" t="s">
        <v>11</v>
      </c>
      <c r="C11" s="1" t="s">
        <v>29</v>
      </c>
      <c r="D11" s="1" t="s">
        <v>30</v>
      </c>
      <c r="E11" s="1" t="s">
        <v>20</v>
      </c>
      <c r="F11" s="2">
        <v>44120</v>
      </c>
      <c r="G11" s="1">
        <v>9301</v>
      </c>
      <c r="H11" s="1">
        <v>5</v>
      </c>
      <c r="I11" s="2"/>
      <c r="L11" s="1" t="s">
        <v>103</v>
      </c>
    </row>
    <row r="12" spans="1:14" x14ac:dyDescent="0.25">
      <c r="A12" s="1">
        <v>100104</v>
      </c>
      <c r="B12" s="1" t="s">
        <v>11</v>
      </c>
      <c r="C12" s="1" t="s">
        <v>31</v>
      </c>
      <c r="D12" s="1" t="s">
        <v>32</v>
      </c>
      <c r="E12" s="1" t="s">
        <v>17</v>
      </c>
      <c r="F12" s="2">
        <v>44106</v>
      </c>
      <c r="G12" s="1">
        <v>4942</v>
      </c>
      <c r="H12" s="1">
        <v>1</v>
      </c>
      <c r="I12" s="2"/>
    </row>
    <row r="13" spans="1:14" x14ac:dyDescent="0.25">
      <c r="A13" s="1">
        <v>100130</v>
      </c>
      <c r="B13" s="1" t="s">
        <v>7</v>
      </c>
      <c r="C13" s="1" t="s">
        <v>33</v>
      </c>
      <c r="D13" s="1" t="s">
        <v>34</v>
      </c>
      <c r="E13" s="1" t="s">
        <v>14</v>
      </c>
      <c r="F13" s="2">
        <v>44174</v>
      </c>
      <c r="G13" s="1">
        <v>6136</v>
      </c>
      <c r="H13" s="1">
        <v>12</v>
      </c>
      <c r="I13" s="2"/>
      <c r="L13" s="1" t="s">
        <v>104</v>
      </c>
    </row>
    <row r="14" spans="1:14" x14ac:dyDescent="0.25">
      <c r="A14" s="1">
        <v>100118</v>
      </c>
      <c r="B14" s="1" t="s">
        <v>72</v>
      </c>
      <c r="C14" s="1" t="s">
        <v>35</v>
      </c>
      <c r="D14" s="1" t="s">
        <v>36</v>
      </c>
      <c r="E14" s="1" t="s">
        <v>6</v>
      </c>
      <c r="F14" s="2">
        <v>44144</v>
      </c>
      <c r="G14" s="1">
        <v>10199</v>
      </c>
      <c r="H14" s="1">
        <v>6</v>
      </c>
      <c r="I14" s="2"/>
    </row>
    <row r="15" spans="1:14" x14ac:dyDescent="0.25">
      <c r="A15" s="1">
        <v>100125</v>
      </c>
      <c r="B15" s="1" t="s">
        <v>7</v>
      </c>
      <c r="C15" s="1" t="s">
        <v>37</v>
      </c>
      <c r="D15" s="1" t="s">
        <v>38</v>
      </c>
      <c r="E15" s="1" t="s">
        <v>17</v>
      </c>
      <c r="F15" s="2">
        <v>44166</v>
      </c>
      <c r="G15" s="1">
        <v>9481</v>
      </c>
      <c r="H15" s="1">
        <v>2</v>
      </c>
      <c r="I15" s="2"/>
      <c r="L15" s="1" t="s">
        <v>105</v>
      </c>
    </row>
    <row r="16" spans="1:14" x14ac:dyDescent="0.25">
      <c r="A16" s="1">
        <v>100121</v>
      </c>
      <c r="B16" s="1" t="s">
        <v>72</v>
      </c>
      <c r="C16" s="1" t="s">
        <v>39</v>
      </c>
      <c r="D16" s="1" t="s">
        <v>40</v>
      </c>
      <c r="E16" s="1" t="s">
        <v>6</v>
      </c>
      <c r="F16" s="2">
        <v>44134</v>
      </c>
      <c r="G16" s="1">
        <v>12085</v>
      </c>
      <c r="H16" s="1">
        <v>24</v>
      </c>
      <c r="I16" s="2"/>
    </row>
    <row r="17" spans="1:14" x14ac:dyDescent="0.25">
      <c r="A17" s="1">
        <v>100101</v>
      </c>
      <c r="B17" s="1" t="s">
        <v>7</v>
      </c>
      <c r="C17" s="1" t="s">
        <v>41</v>
      </c>
      <c r="D17" s="1" t="s">
        <v>42</v>
      </c>
      <c r="E17" s="1" t="s">
        <v>10</v>
      </c>
      <c r="F17" s="2">
        <v>44169</v>
      </c>
      <c r="G17" s="1">
        <v>4896</v>
      </c>
      <c r="H17" s="1">
        <v>6</v>
      </c>
      <c r="I17" s="2"/>
    </row>
    <row r="18" spans="1:14" x14ac:dyDescent="0.25">
      <c r="A18" s="1">
        <v>100131</v>
      </c>
      <c r="B18" s="1" t="s">
        <v>11</v>
      </c>
      <c r="C18" s="1" t="s">
        <v>43</v>
      </c>
      <c r="D18" s="1" t="s">
        <v>44</v>
      </c>
      <c r="E18" s="1" t="s">
        <v>17</v>
      </c>
      <c r="F18" s="2">
        <v>44129</v>
      </c>
      <c r="G18" s="1">
        <v>9010</v>
      </c>
      <c r="H18" s="1">
        <v>2</v>
      </c>
      <c r="I18" s="2"/>
    </row>
    <row r="19" spans="1:14" x14ac:dyDescent="0.25">
      <c r="A19" s="1">
        <v>100107</v>
      </c>
      <c r="B19" s="1" t="s">
        <v>7</v>
      </c>
      <c r="C19" s="1" t="s">
        <v>45</v>
      </c>
      <c r="D19" s="1" t="s">
        <v>46</v>
      </c>
      <c r="E19" s="1" t="s">
        <v>14</v>
      </c>
      <c r="F19" s="2">
        <v>44135</v>
      </c>
      <c r="G19" s="1">
        <v>9139</v>
      </c>
      <c r="H19" s="1">
        <v>18</v>
      </c>
      <c r="I19" s="2"/>
    </row>
    <row r="20" spans="1:14" x14ac:dyDescent="0.25">
      <c r="A20" s="1">
        <v>100120</v>
      </c>
      <c r="B20" s="1" t="s">
        <v>72</v>
      </c>
      <c r="C20" s="1" t="s">
        <v>47</v>
      </c>
      <c r="D20" s="1" t="s">
        <v>48</v>
      </c>
      <c r="E20" s="1" t="s">
        <v>6</v>
      </c>
      <c r="F20" s="2">
        <v>44110</v>
      </c>
      <c r="G20" s="1">
        <v>4204</v>
      </c>
      <c r="H20" s="1">
        <v>6</v>
      </c>
      <c r="I20" s="2"/>
      <c r="K20" s="9" t="s">
        <v>1</v>
      </c>
      <c r="L20" s="7" t="s">
        <v>71</v>
      </c>
      <c r="M20" s="6" t="s">
        <v>4</v>
      </c>
      <c r="N20" s="6" t="s">
        <v>4</v>
      </c>
    </row>
    <row r="21" spans="1:14" x14ac:dyDescent="0.25">
      <c r="A21" s="1">
        <v>100132</v>
      </c>
      <c r="B21" s="1" t="s">
        <v>72</v>
      </c>
      <c r="C21" s="1" t="s">
        <v>49</v>
      </c>
      <c r="D21" s="1" t="s">
        <v>50</v>
      </c>
      <c r="E21" s="1" t="s">
        <v>20</v>
      </c>
      <c r="F21" s="2">
        <v>44155</v>
      </c>
      <c r="G21" s="1">
        <v>8298</v>
      </c>
      <c r="H21" s="1">
        <v>12</v>
      </c>
      <c r="I21" s="2"/>
      <c r="K21" s="1" t="s">
        <v>72</v>
      </c>
      <c r="L21" s="1" t="s">
        <v>6</v>
      </c>
    </row>
    <row r="22" spans="1:14" x14ac:dyDescent="0.25">
      <c r="A22" s="1">
        <v>100124</v>
      </c>
      <c r="B22" s="1" t="s">
        <v>11</v>
      </c>
      <c r="C22" s="1" t="s">
        <v>51</v>
      </c>
      <c r="D22" s="1" t="s">
        <v>52</v>
      </c>
      <c r="E22" s="1" t="s">
        <v>10</v>
      </c>
      <c r="F22" s="2">
        <v>44174</v>
      </c>
      <c r="G22" s="1">
        <v>11492</v>
      </c>
      <c r="H22" s="1">
        <v>4</v>
      </c>
      <c r="I22" s="2"/>
      <c r="K22" s="1" t="s">
        <v>72</v>
      </c>
      <c r="L22" s="1" t="s">
        <v>17</v>
      </c>
    </row>
    <row r="23" spans="1:14" x14ac:dyDescent="0.25">
      <c r="A23" s="1">
        <v>100108</v>
      </c>
      <c r="B23" s="1" t="s">
        <v>7</v>
      </c>
      <c r="C23" s="1" t="s">
        <v>53</v>
      </c>
      <c r="D23" s="1" t="s">
        <v>54</v>
      </c>
      <c r="E23" s="1" t="s">
        <v>17</v>
      </c>
      <c r="F23" s="2">
        <v>44109</v>
      </c>
      <c r="G23" s="1">
        <v>4326</v>
      </c>
      <c r="H23" s="1">
        <v>6</v>
      </c>
      <c r="I23" s="2"/>
      <c r="M23" s="1" t="s">
        <v>107</v>
      </c>
      <c r="N23" s="1" t="s">
        <v>106</v>
      </c>
    </row>
    <row r="24" spans="1:14" x14ac:dyDescent="0.25">
      <c r="A24" s="1">
        <v>100119</v>
      </c>
      <c r="B24" s="1" t="s">
        <v>7</v>
      </c>
      <c r="C24" s="1" t="s">
        <v>55</v>
      </c>
      <c r="D24" s="1" t="s">
        <v>56</v>
      </c>
      <c r="E24" s="1" t="s">
        <v>14</v>
      </c>
      <c r="F24" s="2">
        <v>44162</v>
      </c>
      <c r="G24" s="1">
        <v>11647</v>
      </c>
      <c r="H24" s="1">
        <v>24</v>
      </c>
      <c r="I24" s="2"/>
    </row>
    <row r="25" spans="1:14" ht="14.4" thickBot="1" x14ac:dyDescent="0.3">
      <c r="A25" s="1">
        <v>100112</v>
      </c>
      <c r="B25" s="1" t="s">
        <v>72</v>
      </c>
      <c r="C25" s="1" t="s">
        <v>8</v>
      </c>
      <c r="D25" s="1" t="s">
        <v>57</v>
      </c>
      <c r="E25" s="1" t="s">
        <v>6</v>
      </c>
      <c r="F25" s="2">
        <v>44194</v>
      </c>
      <c r="G25" s="1">
        <v>12835</v>
      </c>
      <c r="H25" s="1">
        <v>5</v>
      </c>
      <c r="I25" s="2"/>
    </row>
    <row r="26" spans="1:14" x14ac:dyDescent="0.25">
      <c r="A26" s="1">
        <v>100114</v>
      </c>
      <c r="B26" s="1" t="s">
        <v>11</v>
      </c>
      <c r="C26" s="1" t="s">
        <v>12</v>
      </c>
      <c r="D26" s="1" t="s">
        <v>58</v>
      </c>
      <c r="E26" s="1" t="s">
        <v>17</v>
      </c>
      <c r="F26" s="2">
        <v>44141</v>
      </c>
      <c r="G26" s="1">
        <v>5079</v>
      </c>
      <c r="H26" s="1">
        <v>12</v>
      </c>
      <c r="I26" s="2"/>
      <c r="K26" s="35" t="s">
        <v>0</v>
      </c>
      <c r="L26" s="36" t="s">
        <v>2</v>
      </c>
      <c r="M26" s="37" t="s">
        <v>3</v>
      </c>
    </row>
    <row r="27" spans="1:14" x14ac:dyDescent="0.25">
      <c r="A27" s="1">
        <v>100129</v>
      </c>
      <c r="B27" s="1" t="s">
        <v>11</v>
      </c>
      <c r="C27" s="1" t="s">
        <v>15</v>
      </c>
      <c r="D27" s="1" t="s">
        <v>59</v>
      </c>
      <c r="E27" s="1" t="s">
        <v>10</v>
      </c>
      <c r="F27" s="2">
        <v>44161</v>
      </c>
      <c r="G27" s="1">
        <v>7705</v>
      </c>
      <c r="H27" s="1">
        <v>3</v>
      </c>
      <c r="I27" s="2"/>
      <c r="K27" s="30">
        <v>100100</v>
      </c>
      <c r="L27" s="1" t="s">
        <v>55</v>
      </c>
      <c r="M27" s="31" t="s">
        <v>5</v>
      </c>
    </row>
    <row r="28" spans="1:14" x14ac:dyDescent="0.25">
      <c r="A28" s="1">
        <v>100126</v>
      </c>
      <c r="B28" s="1" t="s">
        <v>11</v>
      </c>
      <c r="C28" s="1" t="s">
        <v>60</v>
      </c>
      <c r="D28" s="1" t="s">
        <v>61</v>
      </c>
      <c r="E28" s="1" t="s">
        <v>14</v>
      </c>
      <c r="F28" s="2">
        <v>44168</v>
      </c>
      <c r="G28" s="1">
        <v>12116</v>
      </c>
      <c r="H28" s="1">
        <v>6</v>
      </c>
      <c r="I28" s="2"/>
      <c r="K28" s="30">
        <v>100105</v>
      </c>
      <c r="L28" s="1" t="s">
        <v>8</v>
      </c>
      <c r="M28" s="31" t="s">
        <v>9</v>
      </c>
    </row>
    <row r="29" spans="1:14" x14ac:dyDescent="0.25">
      <c r="A29" s="1">
        <v>100134</v>
      </c>
      <c r="B29" s="1" t="s">
        <v>11</v>
      </c>
      <c r="C29" s="1" t="s">
        <v>21</v>
      </c>
      <c r="D29" s="1" t="s">
        <v>62</v>
      </c>
      <c r="E29" s="1" t="s">
        <v>6</v>
      </c>
      <c r="F29" s="2">
        <v>44171</v>
      </c>
      <c r="G29" s="1">
        <v>8416</v>
      </c>
      <c r="H29" s="1">
        <v>5</v>
      </c>
      <c r="I29" s="2"/>
      <c r="K29" s="30">
        <v>100110</v>
      </c>
      <c r="L29" s="1" t="s">
        <v>12</v>
      </c>
      <c r="M29" s="31" t="s">
        <v>13</v>
      </c>
    </row>
    <row r="30" spans="1:14" x14ac:dyDescent="0.25">
      <c r="A30" s="1">
        <v>100102</v>
      </c>
      <c r="B30" s="1" t="s">
        <v>72</v>
      </c>
      <c r="C30" s="1" t="s">
        <v>23</v>
      </c>
      <c r="D30" s="1" t="s">
        <v>63</v>
      </c>
      <c r="E30" s="1" t="s">
        <v>20</v>
      </c>
      <c r="F30" s="2">
        <v>44153</v>
      </c>
      <c r="G30" s="1">
        <v>8362</v>
      </c>
      <c r="H30" s="1">
        <v>12</v>
      </c>
      <c r="I30" s="2"/>
      <c r="K30" s="30">
        <v>100106</v>
      </c>
      <c r="L30" s="1" t="s">
        <v>18</v>
      </c>
      <c r="M30" s="31" t="s">
        <v>19</v>
      </c>
    </row>
    <row r="31" spans="1:14" x14ac:dyDescent="0.25">
      <c r="A31" s="1">
        <v>100128</v>
      </c>
      <c r="B31" s="1" t="s">
        <v>11</v>
      </c>
      <c r="C31" s="1" t="s">
        <v>25</v>
      </c>
      <c r="D31" s="1" t="s">
        <v>64</v>
      </c>
      <c r="E31" s="1" t="s">
        <v>10</v>
      </c>
      <c r="F31" s="2">
        <v>44137</v>
      </c>
      <c r="G31" s="1">
        <v>9177</v>
      </c>
      <c r="H31" s="1">
        <v>6</v>
      </c>
      <c r="I31" s="2"/>
      <c r="K31" s="30">
        <v>100116</v>
      </c>
      <c r="L31" s="1" t="s">
        <v>21</v>
      </c>
      <c r="M31" s="31" t="s">
        <v>22</v>
      </c>
    </row>
    <row r="32" spans="1:14" x14ac:dyDescent="0.25">
      <c r="A32" s="1">
        <v>100109</v>
      </c>
      <c r="B32" s="1" t="s">
        <v>72</v>
      </c>
      <c r="C32" s="1" t="s">
        <v>27</v>
      </c>
      <c r="D32" s="1" t="s">
        <v>65</v>
      </c>
      <c r="E32" s="1" t="s">
        <v>6</v>
      </c>
      <c r="F32" s="2">
        <v>44137</v>
      </c>
      <c r="G32" s="1">
        <v>5596</v>
      </c>
      <c r="H32" s="1">
        <v>4</v>
      </c>
      <c r="I32" s="2"/>
      <c r="K32" s="30">
        <v>100123</v>
      </c>
      <c r="L32" s="1" t="s">
        <v>23</v>
      </c>
      <c r="M32" s="31" t="s">
        <v>24</v>
      </c>
    </row>
    <row r="33" spans="1:13" x14ac:dyDescent="0.25">
      <c r="A33" s="1">
        <v>100135</v>
      </c>
      <c r="B33" s="1" t="s">
        <v>72</v>
      </c>
      <c r="C33" s="1" t="s">
        <v>29</v>
      </c>
      <c r="D33" s="1" t="s">
        <v>66</v>
      </c>
      <c r="E33" s="1" t="s">
        <v>17</v>
      </c>
      <c r="F33" s="2">
        <v>44138</v>
      </c>
      <c r="G33" s="1">
        <v>10350</v>
      </c>
      <c r="H33" s="1">
        <v>4</v>
      </c>
      <c r="I33" s="2"/>
      <c r="K33" s="30">
        <v>100114</v>
      </c>
      <c r="L33" s="1" t="s">
        <v>25</v>
      </c>
      <c r="M33" s="31" t="s">
        <v>26</v>
      </c>
    </row>
    <row r="34" spans="1:13" x14ac:dyDescent="0.25">
      <c r="A34" s="1">
        <v>100127</v>
      </c>
      <c r="B34" s="1" t="s">
        <v>72</v>
      </c>
      <c r="C34" s="1" t="s">
        <v>31</v>
      </c>
      <c r="D34" s="1" t="s">
        <v>67</v>
      </c>
      <c r="E34" s="1" t="s">
        <v>14</v>
      </c>
      <c r="F34" s="2">
        <v>44104</v>
      </c>
      <c r="G34" s="1">
        <v>12745</v>
      </c>
      <c r="H34" s="1">
        <v>24</v>
      </c>
      <c r="I34" s="2"/>
      <c r="K34" s="30">
        <v>100122</v>
      </c>
      <c r="L34" s="1" t="s">
        <v>27</v>
      </c>
      <c r="M34" s="31" t="s">
        <v>28</v>
      </c>
    </row>
    <row r="35" spans="1:13" x14ac:dyDescent="0.25">
      <c r="A35" s="1">
        <v>100103</v>
      </c>
      <c r="B35" s="1" t="s">
        <v>11</v>
      </c>
      <c r="C35" s="1" t="s">
        <v>33</v>
      </c>
      <c r="D35" s="1" t="s">
        <v>68</v>
      </c>
      <c r="E35" s="1" t="s">
        <v>6</v>
      </c>
      <c r="F35" s="2">
        <v>44107</v>
      </c>
      <c r="G35" s="1">
        <v>8681</v>
      </c>
      <c r="H35" s="1">
        <v>1</v>
      </c>
      <c r="I35" s="2"/>
      <c r="K35" s="30">
        <v>100117</v>
      </c>
      <c r="L35" s="1" t="s">
        <v>29</v>
      </c>
      <c r="M35" s="31" t="s">
        <v>30</v>
      </c>
    </row>
    <row r="36" spans="1:13" x14ac:dyDescent="0.25">
      <c r="A36" s="1">
        <v>100133</v>
      </c>
      <c r="B36" s="1" t="s">
        <v>72</v>
      </c>
      <c r="C36" s="1" t="s">
        <v>35</v>
      </c>
      <c r="D36" s="1" t="s">
        <v>69</v>
      </c>
      <c r="E36" s="1" t="s">
        <v>6</v>
      </c>
      <c r="F36" s="2">
        <v>44141</v>
      </c>
      <c r="G36" s="1">
        <v>8009</v>
      </c>
      <c r="H36" s="1">
        <v>6</v>
      </c>
      <c r="I36" s="2"/>
      <c r="K36" s="30">
        <v>100104</v>
      </c>
      <c r="L36" s="1" t="s">
        <v>31</v>
      </c>
      <c r="M36" s="31" t="s">
        <v>32</v>
      </c>
    </row>
    <row r="37" spans="1:13" x14ac:dyDescent="0.25">
      <c r="A37" s="1">
        <v>100113</v>
      </c>
      <c r="B37" s="1" t="s">
        <v>72</v>
      </c>
      <c r="C37" s="1" t="s">
        <v>37</v>
      </c>
      <c r="D37" s="1" t="s">
        <v>70</v>
      </c>
      <c r="E37" s="1" t="s">
        <v>20</v>
      </c>
      <c r="F37" s="2">
        <v>44133</v>
      </c>
      <c r="G37" s="1">
        <v>4878</v>
      </c>
      <c r="H37" s="1">
        <v>18</v>
      </c>
      <c r="I37" s="2"/>
      <c r="K37" s="30">
        <v>100118</v>
      </c>
      <c r="L37" s="1" t="s">
        <v>35</v>
      </c>
      <c r="M37" s="31" t="s">
        <v>36</v>
      </c>
    </row>
    <row r="38" spans="1:13" x14ac:dyDescent="0.25">
      <c r="K38" s="30">
        <v>100121</v>
      </c>
      <c r="L38" s="1" t="s">
        <v>39</v>
      </c>
      <c r="M38" s="31" t="s">
        <v>40</v>
      </c>
    </row>
    <row r="39" spans="1:13" x14ac:dyDescent="0.25">
      <c r="K39" s="30">
        <v>100131</v>
      </c>
      <c r="L39" s="1" t="s">
        <v>43</v>
      </c>
      <c r="M39" s="31" t="s">
        <v>44</v>
      </c>
    </row>
    <row r="40" spans="1:13" x14ac:dyDescent="0.25">
      <c r="K40" s="30">
        <v>100107</v>
      </c>
      <c r="L40" s="1" t="s">
        <v>45</v>
      </c>
      <c r="M40" s="31" t="s">
        <v>46</v>
      </c>
    </row>
    <row r="41" spans="1:13" x14ac:dyDescent="0.25">
      <c r="K41" s="30">
        <v>100120</v>
      </c>
      <c r="L41" s="1" t="s">
        <v>47</v>
      </c>
      <c r="M41" s="31" t="s">
        <v>48</v>
      </c>
    </row>
    <row r="42" spans="1:13" x14ac:dyDescent="0.25">
      <c r="K42" s="30">
        <v>100132</v>
      </c>
      <c r="L42" s="1" t="s">
        <v>49</v>
      </c>
      <c r="M42" s="31" t="s">
        <v>50</v>
      </c>
    </row>
    <row r="43" spans="1:13" x14ac:dyDescent="0.25">
      <c r="K43" s="30">
        <v>100108</v>
      </c>
      <c r="L43" s="1" t="s">
        <v>53</v>
      </c>
      <c r="M43" s="31" t="s">
        <v>54</v>
      </c>
    </row>
    <row r="44" spans="1:13" x14ac:dyDescent="0.25">
      <c r="K44" s="30">
        <v>100119</v>
      </c>
      <c r="L44" s="1" t="s">
        <v>55</v>
      </c>
      <c r="M44" s="31" t="s">
        <v>56</v>
      </c>
    </row>
    <row r="45" spans="1:13" x14ac:dyDescent="0.25">
      <c r="K45" s="30">
        <v>100112</v>
      </c>
      <c r="L45" s="1" t="s">
        <v>8</v>
      </c>
      <c r="M45" s="31" t="s">
        <v>57</v>
      </c>
    </row>
    <row r="46" spans="1:13" x14ac:dyDescent="0.25">
      <c r="K46" s="30">
        <v>100114</v>
      </c>
      <c r="L46" s="1" t="s">
        <v>12</v>
      </c>
      <c r="M46" s="31" t="s">
        <v>58</v>
      </c>
    </row>
    <row r="47" spans="1:13" x14ac:dyDescent="0.25">
      <c r="K47" s="30">
        <v>100129</v>
      </c>
      <c r="L47" s="1" t="s">
        <v>15</v>
      </c>
      <c r="M47" s="31" t="s">
        <v>59</v>
      </c>
    </row>
    <row r="48" spans="1:13" x14ac:dyDescent="0.25">
      <c r="K48" s="30">
        <v>100102</v>
      </c>
      <c r="L48" s="1" t="s">
        <v>23</v>
      </c>
      <c r="M48" s="31" t="s">
        <v>63</v>
      </c>
    </row>
    <row r="49" spans="11:13" x14ac:dyDescent="0.25">
      <c r="K49" s="30">
        <v>100128</v>
      </c>
      <c r="L49" s="1" t="s">
        <v>25</v>
      </c>
      <c r="M49" s="31" t="s">
        <v>64</v>
      </c>
    </row>
    <row r="50" spans="11:13" x14ac:dyDescent="0.25">
      <c r="K50" s="30">
        <v>100109</v>
      </c>
      <c r="L50" s="1" t="s">
        <v>27</v>
      </c>
      <c r="M50" s="31" t="s">
        <v>65</v>
      </c>
    </row>
    <row r="51" spans="11:13" x14ac:dyDescent="0.25">
      <c r="K51" s="30">
        <v>100135</v>
      </c>
      <c r="L51" s="1" t="s">
        <v>29</v>
      </c>
      <c r="M51" s="31" t="s">
        <v>66</v>
      </c>
    </row>
    <row r="52" spans="11:13" x14ac:dyDescent="0.25">
      <c r="K52" s="30">
        <v>100103</v>
      </c>
      <c r="L52" s="1" t="s">
        <v>33</v>
      </c>
      <c r="M52" s="31" t="s">
        <v>68</v>
      </c>
    </row>
    <row r="53" spans="11:13" x14ac:dyDescent="0.25">
      <c r="K53" s="30">
        <v>100133</v>
      </c>
      <c r="L53" s="1" t="s">
        <v>35</v>
      </c>
      <c r="M53" s="31" t="s">
        <v>69</v>
      </c>
    </row>
    <row r="54" spans="11:13" ht="14.4" thickBot="1" x14ac:dyDescent="0.3">
      <c r="K54" s="32">
        <v>100113</v>
      </c>
      <c r="L54" s="33" t="s">
        <v>37</v>
      </c>
      <c r="M54" s="34" t="s">
        <v>70</v>
      </c>
    </row>
  </sheetData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EE178-4F90-496F-A436-3EB4771E3643}">
  <dimension ref="A1:R37"/>
  <sheetViews>
    <sheetView rightToLeft="1" tabSelected="1" topLeftCell="C1" zoomScale="115" zoomScaleNormal="115" workbookViewId="0">
      <selection activeCell="E15" sqref="E15"/>
    </sheetView>
  </sheetViews>
  <sheetFormatPr defaultRowHeight="13.8" x14ac:dyDescent="0.25"/>
  <cols>
    <col min="1" max="1" width="10.3984375" style="1" customWidth="1"/>
    <col min="2" max="2" width="8.59765625" style="1" customWidth="1"/>
    <col min="3" max="3" width="9.796875" style="1" customWidth="1"/>
    <col min="4" max="4" width="12.69921875" style="1" customWidth="1"/>
    <col min="5" max="5" width="12.59765625" style="1" customWidth="1"/>
    <col min="6" max="6" width="14.296875" style="1" customWidth="1"/>
    <col min="7" max="7" width="15.3984375" style="1" customWidth="1"/>
    <col min="8" max="8" width="23.3984375" style="1" customWidth="1"/>
    <col min="9" max="9" width="15.59765625" style="1" bestFit="1" customWidth="1"/>
    <col min="10" max="10" width="11.19921875" style="1" bestFit="1" customWidth="1"/>
    <col min="11" max="11" width="8.796875" style="1"/>
    <col min="12" max="12" width="14.59765625" style="1" bestFit="1" customWidth="1"/>
    <col min="13" max="13" width="8.796875" style="1"/>
    <col min="14" max="14" width="11.09765625" style="1" customWidth="1"/>
    <col min="15" max="15" width="12" style="1" bestFit="1" customWidth="1"/>
    <col min="16" max="16" width="11.296875" style="1" bestFit="1" customWidth="1"/>
    <col min="17" max="16384" width="8.796875" style="1"/>
  </cols>
  <sheetData>
    <row r="1" spans="1:18" ht="44.4" customHeight="1" x14ac:dyDescent="0.25">
      <c r="A1" s="4" t="s">
        <v>0</v>
      </c>
      <c r="B1" s="9" t="s">
        <v>1</v>
      </c>
      <c r="C1" s="11" t="s">
        <v>2</v>
      </c>
      <c r="D1" s="8" t="s">
        <v>3</v>
      </c>
      <c r="E1" s="7" t="s">
        <v>71</v>
      </c>
      <c r="F1" s="6" t="s">
        <v>4</v>
      </c>
      <c r="G1" s="5" t="s">
        <v>73</v>
      </c>
      <c r="H1" s="10" t="s">
        <v>74</v>
      </c>
      <c r="I1" s="1" t="s">
        <v>111</v>
      </c>
      <c r="J1" s="1" t="s">
        <v>116</v>
      </c>
      <c r="L1" s="1" t="s">
        <v>113</v>
      </c>
      <c r="M1" s="1" t="s">
        <v>114</v>
      </c>
      <c r="N1" s="22" t="s">
        <v>115</v>
      </c>
      <c r="O1" s="1" t="s">
        <v>108</v>
      </c>
    </row>
    <row r="2" spans="1:18" x14ac:dyDescent="0.25">
      <c r="A2" s="1">
        <v>100128</v>
      </c>
      <c r="B2" s="1" t="s">
        <v>11</v>
      </c>
      <c r="C2" s="1" t="s">
        <v>25</v>
      </c>
      <c r="D2" s="1" t="s">
        <v>64</v>
      </c>
      <c r="E2" s="1" t="s">
        <v>10</v>
      </c>
      <c r="F2" s="2">
        <v>44137</v>
      </c>
      <c r="G2" s="38">
        <v>9177</v>
      </c>
      <c r="H2" s="1">
        <v>6</v>
      </c>
      <c r="I2" s="2" t="str">
        <f>RIGHT(A2,3)</f>
        <v>128</v>
      </c>
      <c r="J2" s="12">
        <f>N2/H2</f>
        <v>1529.5</v>
      </c>
      <c r="L2" s="40">
        <f>IF(B2=$O$20,$O$19,$O$21)</f>
        <v>0</v>
      </c>
      <c r="M2" s="38">
        <f>L2*G2</f>
        <v>0</v>
      </c>
      <c r="N2" s="38">
        <f>G2-M2</f>
        <v>9177</v>
      </c>
      <c r="O2" s="1">
        <v>10000</v>
      </c>
    </row>
    <row r="3" spans="1:18" x14ac:dyDescent="0.25">
      <c r="A3" s="1">
        <v>100105</v>
      </c>
      <c r="B3" s="1" t="s">
        <v>7</v>
      </c>
      <c r="C3" s="1" t="s">
        <v>8</v>
      </c>
      <c r="D3" s="1" t="s">
        <v>9</v>
      </c>
      <c r="E3" s="1" t="s">
        <v>10</v>
      </c>
      <c r="F3" s="2">
        <v>44147</v>
      </c>
      <c r="G3" s="38">
        <v>10371</v>
      </c>
      <c r="H3" s="1">
        <v>12</v>
      </c>
      <c r="I3" s="2" t="str">
        <f t="shared" ref="I3:I37" si="0">RIGHT(A3,3)</f>
        <v>105</v>
      </c>
      <c r="J3" s="12">
        <f t="shared" ref="J3:J37" si="1">N3/H3</f>
        <v>821.03750000000002</v>
      </c>
      <c r="L3" s="40">
        <f t="shared" ref="L3:L37" si="2">IF(B3=$O$20,$O$19,$O$21)</f>
        <v>0.05</v>
      </c>
      <c r="M3" s="38">
        <f t="shared" ref="M3:M37" si="3">L3*G3</f>
        <v>518.55000000000007</v>
      </c>
      <c r="N3" s="38">
        <f t="shared" ref="N3:N37" si="4">G3-M3</f>
        <v>9852.4500000000007</v>
      </c>
      <c r="O3" s="1">
        <v>5000</v>
      </c>
    </row>
    <row r="4" spans="1:18" x14ac:dyDescent="0.25">
      <c r="A4" s="1">
        <v>100114</v>
      </c>
      <c r="B4" s="1" t="s">
        <v>11</v>
      </c>
      <c r="C4" s="1" t="s">
        <v>25</v>
      </c>
      <c r="D4" s="1" t="s">
        <v>26</v>
      </c>
      <c r="E4" s="1" t="s">
        <v>10</v>
      </c>
      <c r="F4" s="2">
        <v>44156</v>
      </c>
      <c r="G4" s="38">
        <v>11568</v>
      </c>
      <c r="H4" s="1">
        <v>18</v>
      </c>
      <c r="I4" s="2" t="str">
        <f t="shared" si="0"/>
        <v>114</v>
      </c>
      <c r="J4" s="12">
        <f t="shared" si="1"/>
        <v>642.66666666666663</v>
      </c>
      <c r="L4" s="40">
        <f t="shared" si="2"/>
        <v>0</v>
      </c>
      <c r="M4" s="38">
        <f t="shared" si="3"/>
        <v>0</v>
      </c>
      <c r="N4" s="38">
        <f t="shared" si="4"/>
        <v>11568</v>
      </c>
    </row>
    <row r="5" spans="1:18" x14ac:dyDescent="0.25">
      <c r="A5" s="1">
        <v>100129</v>
      </c>
      <c r="B5" s="1" t="s">
        <v>11</v>
      </c>
      <c r="C5" s="1" t="s">
        <v>15</v>
      </c>
      <c r="D5" s="1" t="s">
        <v>59</v>
      </c>
      <c r="E5" s="1" t="s">
        <v>10</v>
      </c>
      <c r="F5" s="2">
        <v>44161</v>
      </c>
      <c r="G5" s="38">
        <v>7705</v>
      </c>
      <c r="H5" s="1">
        <v>3</v>
      </c>
      <c r="I5" s="2" t="str">
        <f t="shared" si="0"/>
        <v>129</v>
      </c>
      <c r="J5" s="12">
        <f t="shared" si="1"/>
        <v>2568.3333333333335</v>
      </c>
      <c r="L5" s="40">
        <f t="shared" si="2"/>
        <v>0</v>
      </c>
      <c r="M5" s="38">
        <f t="shared" si="3"/>
        <v>0</v>
      </c>
      <c r="N5" s="38">
        <f t="shared" si="4"/>
        <v>7705</v>
      </c>
    </row>
    <row r="6" spans="1:18" x14ac:dyDescent="0.25">
      <c r="A6" s="1">
        <v>100101</v>
      </c>
      <c r="B6" s="1" t="s">
        <v>7</v>
      </c>
      <c r="C6" s="1" t="s">
        <v>41</v>
      </c>
      <c r="D6" s="1" t="s">
        <v>42</v>
      </c>
      <c r="E6" s="1" t="s">
        <v>10</v>
      </c>
      <c r="F6" s="2">
        <v>44169</v>
      </c>
      <c r="G6" s="38">
        <v>4896</v>
      </c>
      <c r="H6" s="1">
        <v>6</v>
      </c>
      <c r="I6" s="2" t="str">
        <f t="shared" si="0"/>
        <v>101</v>
      </c>
      <c r="J6" s="12">
        <f t="shared" si="1"/>
        <v>775.19999999999993</v>
      </c>
      <c r="L6" s="40">
        <f t="shared" si="2"/>
        <v>0.05</v>
      </c>
      <c r="M6" s="38">
        <f t="shared" si="3"/>
        <v>244.8</v>
      </c>
      <c r="N6" s="38">
        <f t="shared" si="4"/>
        <v>4651.2</v>
      </c>
    </row>
    <row r="7" spans="1:18" x14ac:dyDescent="0.25">
      <c r="A7" s="1">
        <v>100124</v>
      </c>
      <c r="B7" s="1" t="s">
        <v>11</v>
      </c>
      <c r="C7" s="1" t="s">
        <v>51</v>
      </c>
      <c r="D7" s="1" t="s">
        <v>52</v>
      </c>
      <c r="E7" s="1" t="s">
        <v>10</v>
      </c>
      <c r="F7" s="2">
        <v>44174</v>
      </c>
      <c r="G7" s="38">
        <v>11492</v>
      </c>
      <c r="H7" s="1">
        <v>4</v>
      </c>
      <c r="I7" s="2" t="str">
        <f t="shared" si="0"/>
        <v>124</v>
      </c>
      <c r="J7" s="12">
        <f t="shared" si="1"/>
        <v>2873</v>
      </c>
      <c r="L7" s="40">
        <f t="shared" si="2"/>
        <v>0</v>
      </c>
      <c r="M7" s="38">
        <f t="shared" si="3"/>
        <v>0</v>
      </c>
      <c r="N7" s="38">
        <f t="shared" si="4"/>
        <v>11492</v>
      </c>
      <c r="O7" s="1" t="s">
        <v>109</v>
      </c>
    </row>
    <row r="8" spans="1:18" x14ac:dyDescent="0.25">
      <c r="A8" s="1">
        <v>100104</v>
      </c>
      <c r="B8" s="1" t="s">
        <v>11</v>
      </c>
      <c r="C8" s="1" t="s">
        <v>31</v>
      </c>
      <c r="D8" s="1" t="s">
        <v>32</v>
      </c>
      <c r="E8" s="1" t="s">
        <v>17</v>
      </c>
      <c r="F8" s="2">
        <v>44106</v>
      </c>
      <c r="G8" s="38">
        <v>4942</v>
      </c>
      <c r="H8" s="1">
        <v>1</v>
      </c>
      <c r="I8" s="2" t="str">
        <f t="shared" si="0"/>
        <v>104</v>
      </c>
      <c r="J8" s="12">
        <f t="shared" si="1"/>
        <v>4942</v>
      </c>
      <c r="L8" s="40">
        <f t="shared" si="2"/>
        <v>0</v>
      </c>
      <c r="M8" s="38">
        <f t="shared" si="3"/>
        <v>0</v>
      </c>
      <c r="N8" s="38">
        <f t="shared" si="4"/>
        <v>4942</v>
      </c>
      <c r="O8" s="38">
        <f>SUM(G2:G37)</f>
        <v>308523</v>
      </c>
    </row>
    <row r="9" spans="1:18" x14ac:dyDescent="0.25">
      <c r="A9" s="1">
        <v>100108</v>
      </c>
      <c r="B9" s="1" t="s">
        <v>7</v>
      </c>
      <c r="C9" s="1" t="s">
        <v>53</v>
      </c>
      <c r="D9" s="1" t="s">
        <v>54</v>
      </c>
      <c r="E9" s="1" t="s">
        <v>17</v>
      </c>
      <c r="F9" s="2">
        <v>44109</v>
      </c>
      <c r="G9" s="38">
        <v>4326</v>
      </c>
      <c r="H9" s="1">
        <v>6</v>
      </c>
      <c r="I9" s="2" t="str">
        <f t="shared" si="0"/>
        <v>108</v>
      </c>
      <c r="J9" s="12">
        <f t="shared" si="1"/>
        <v>684.94999999999993</v>
      </c>
      <c r="L9" s="40">
        <f t="shared" si="2"/>
        <v>0.05</v>
      </c>
      <c r="M9" s="38">
        <f t="shared" si="3"/>
        <v>216.3</v>
      </c>
      <c r="N9" s="38">
        <f t="shared" si="4"/>
        <v>4109.7</v>
      </c>
      <c r="R9" s="1">
        <v>3.45</v>
      </c>
    </row>
    <row r="10" spans="1:18" x14ac:dyDescent="0.25">
      <c r="A10" s="1">
        <v>100122</v>
      </c>
      <c r="B10" s="1" t="s">
        <v>7</v>
      </c>
      <c r="C10" s="1" t="s">
        <v>27</v>
      </c>
      <c r="D10" s="1" t="s">
        <v>28</v>
      </c>
      <c r="E10" s="1" t="s">
        <v>17</v>
      </c>
      <c r="F10" s="2">
        <v>44114</v>
      </c>
      <c r="G10" s="38">
        <v>4663</v>
      </c>
      <c r="H10" s="1">
        <v>3</v>
      </c>
      <c r="I10" s="2" t="str">
        <f t="shared" si="0"/>
        <v>122</v>
      </c>
      <c r="J10" s="12">
        <f t="shared" si="1"/>
        <v>1476.6166666666668</v>
      </c>
      <c r="L10" s="40">
        <f t="shared" si="2"/>
        <v>0.05</v>
      </c>
      <c r="M10" s="38">
        <f t="shared" si="3"/>
        <v>233.15</v>
      </c>
      <c r="N10" s="38">
        <f t="shared" si="4"/>
        <v>4429.8500000000004</v>
      </c>
      <c r="O10" s="3"/>
      <c r="R10" s="1" t="s">
        <v>110</v>
      </c>
    </row>
    <row r="11" spans="1:18" x14ac:dyDescent="0.25">
      <c r="A11" s="1">
        <v>100131</v>
      </c>
      <c r="B11" s="1" t="s">
        <v>11</v>
      </c>
      <c r="C11" s="1" t="s">
        <v>43</v>
      </c>
      <c r="D11" s="1" t="s">
        <v>44</v>
      </c>
      <c r="E11" s="1" t="s">
        <v>17</v>
      </c>
      <c r="F11" s="2">
        <v>44129</v>
      </c>
      <c r="G11" s="38">
        <v>9010</v>
      </c>
      <c r="H11" s="1">
        <v>2</v>
      </c>
      <c r="I11" s="2" t="str">
        <f t="shared" si="0"/>
        <v>131</v>
      </c>
      <c r="J11" s="12">
        <f t="shared" si="1"/>
        <v>4505</v>
      </c>
      <c r="L11" s="40">
        <f t="shared" si="2"/>
        <v>0</v>
      </c>
      <c r="M11" s="38">
        <f t="shared" si="3"/>
        <v>0</v>
      </c>
      <c r="N11" s="38">
        <f t="shared" si="4"/>
        <v>9010</v>
      </c>
    </row>
    <row r="12" spans="1:18" x14ac:dyDescent="0.25">
      <c r="A12" s="1">
        <v>100135</v>
      </c>
      <c r="B12" s="1" t="s">
        <v>72</v>
      </c>
      <c r="C12" s="1" t="s">
        <v>29</v>
      </c>
      <c r="D12" s="1" t="s">
        <v>66</v>
      </c>
      <c r="E12" s="1" t="s">
        <v>17</v>
      </c>
      <c r="F12" s="2">
        <v>44138</v>
      </c>
      <c r="G12" s="38">
        <v>10350</v>
      </c>
      <c r="H12" s="1">
        <v>4</v>
      </c>
      <c r="I12" s="2" t="str">
        <f t="shared" si="0"/>
        <v>135</v>
      </c>
      <c r="J12" s="12">
        <f t="shared" si="1"/>
        <v>2587.5</v>
      </c>
      <c r="L12" s="40">
        <f t="shared" si="2"/>
        <v>0</v>
      </c>
      <c r="M12" s="38">
        <f t="shared" si="3"/>
        <v>0</v>
      </c>
      <c r="N12" s="38">
        <f t="shared" si="4"/>
        <v>10350</v>
      </c>
    </row>
    <row r="13" spans="1:18" x14ac:dyDescent="0.25">
      <c r="A13" s="1">
        <v>100114</v>
      </c>
      <c r="B13" s="1" t="s">
        <v>11</v>
      </c>
      <c r="C13" s="1" t="s">
        <v>12</v>
      </c>
      <c r="D13" s="1" t="s">
        <v>58</v>
      </c>
      <c r="E13" s="1" t="s">
        <v>17</v>
      </c>
      <c r="F13" s="2">
        <v>44141</v>
      </c>
      <c r="G13" s="38">
        <v>5079</v>
      </c>
      <c r="H13" s="1">
        <v>12</v>
      </c>
      <c r="I13" s="2" t="str">
        <f t="shared" si="0"/>
        <v>114</v>
      </c>
      <c r="J13" s="12">
        <f t="shared" si="1"/>
        <v>423.25</v>
      </c>
      <c r="L13" s="40">
        <f t="shared" si="2"/>
        <v>0</v>
      </c>
      <c r="M13" s="38">
        <f t="shared" si="3"/>
        <v>0</v>
      </c>
      <c r="N13" s="38">
        <f t="shared" si="4"/>
        <v>5079</v>
      </c>
    </row>
    <row r="14" spans="1:18" x14ac:dyDescent="0.25">
      <c r="A14" s="1">
        <v>100116</v>
      </c>
      <c r="B14" s="1" t="s">
        <v>11</v>
      </c>
      <c r="C14" s="1" t="s">
        <v>21</v>
      </c>
      <c r="D14" s="1" t="s">
        <v>22</v>
      </c>
      <c r="E14" s="1" t="s">
        <v>17</v>
      </c>
      <c r="F14" s="2">
        <v>44145</v>
      </c>
      <c r="G14" s="38">
        <v>8595</v>
      </c>
      <c r="H14" s="1">
        <v>1</v>
      </c>
      <c r="I14" s="2" t="str">
        <f t="shared" si="0"/>
        <v>116</v>
      </c>
      <c r="J14" s="12">
        <f>N14/H14</f>
        <v>8595</v>
      </c>
      <c r="L14" s="40">
        <f t="shared" si="2"/>
        <v>0</v>
      </c>
      <c r="M14" s="38">
        <f t="shared" si="3"/>
        <v>0</v>
      </c>
      <c r="N14" s="38">
        <f t="shared" si="4"/>
        <v>8595</v>
      </c>
    </row>
    <row r="15" spans="1:18" x14ac:dyDescent="0.25">
      <c r="A15" s="1">
        <v>100125</v>
      </c>
      <c r="B15" s="1" t="s">
        <v>7</v>
      </c>
      <c r="C15" s="1" t="s">
        <v>37</v>
      </c>
      <c r="D15" s="1" t="s">
        <v>38</v>
      </c>
      <c r="E15" s="1" t="s">
        <v>17</v>
      </c>
      <c r="F15" s="2">
        <v>44166</v>
      </c>
      <c r="G15" s="38">
        <v>9481</v>
      </c>
      <c r="H15" s="1">
        <v>2</v>
      </c>
      <c r="I15" s="2" t="str">
        <f t="shared" si="0"/>
        <v>125</v>
      </c>
      <c r="J15" s="12">
        <f t="shared" si="1"/>
        <v>4503.4750000000004</v>
      </c>
      <c r="L15" s="40">
        <f t="shared" si="2"/>
        <v>0.05</v>
      </c>
      <c r="M15" s="38">
        <f t="shared" si="3"/>
        <v>474.05</v>
      </c>
      <c r="N15" s="38">
        <f t="shared" si="4"/>
        <v>9006.9500000000007</v>
      </c>
    </row>
    <row r="16" spans="1:18" x14ac:dyDescent="0.25">
      <c r="A16" s="1">
        <v>100111</v>
      </c>
      <c r="B16" s="1" t="s">
        <v>11</v>
      </c>
      <c r="C16" s="1" t="s">
        <v>15</v>
      </c>
      <c r="D16" s="1" t="s">
        <v>16</v>
      </c>
      <c r="E16" s="1" t="s">
        <v>17</v>
      </c>
      <c r="F16" s="2">
        <v>44188</v>
      </c>
      <c r="G16" s="38">
        <v>8065</v>
      </c>
      <c r="H16" s="1">
        <v>18</v>
      </c>
      <c r="I16" s="2" t="str">
        <f t="shared" si="0"/>
        <v>111</v>
      </c>
      <c r="J16" s="12">
        <f t="shared" si="1"/>
        <v>448.05555555555554</v>
      </c>
      <c r="L16" s="40">
        <f t="shared" si="2"/>
        <v>0</v>
      </c>
      <c r="M16" s="38">
        <f t="shared" si="3"/>
        <v>0</v>
      </c>
      <c r="N16" s="38">
        <f t="shared" si="4"/>
        <v>8065</v>
      </c>
    </row>
    <row r="17" spans="1:16" x14ac:dyDescent="0.25">
      <c r="A17" s="1">
        <v>100117</v>
      </c>
      <c r="B17" s="1" t="s">
        <v>11</v>
      </c>
      <c r="C17" s="1" t="s">
        <v>29</v>
      </c>
      <c r="D17" s="1" t="s">
        <v>30</v>
      </c>
      <c r="E17" s="1" t="s">
        <v>20</v>
      </c>
      <c r="F17" s="2">
        <v>44120</v>
      </c>
      <c r="G17" s="38">
        <v>9301</v>
      </c>
      <c r="H17" s="1">
        <v>5</v>
      </c>
      <c r="I17" s="2" t="str">
        <f t="shared" si="0"/>
        <v>117</v>
      </c>
      <c r="J17" s="12">
        <f t="shared" si="1"/>
        <v>1860.2</v>
      </c>
      <c r="L17" s="40">
        <f t="shared" si="2"/>
        <v>0</v>
      </c>
      <c r="M17" s="38">
        <f t="shared" si="3"/>
        <v>0</v>
      </c>
      <c r="N17" s="38">
        <f t="shared" si="4"/>
        <v>9301</v>
      </c>
    </row>
    <row r="18" spans="1:16" x14ac:dyDescent="0.25">
      <c r="A18" s="1">
        <v>100106</v>
      </c>
      <c r="B18" s="1" t="s">
        <v>7</v>
      </c>
      <c r="C18" s="1" t="s">
        <v>18</v>
      </c>
      <c r="D18" s="1" t="s">
        <v>19</v>
      </c>
      <c r="E18" s="1" t="s">
        <v>20</v>
      </c>
      <c r="F18" s="2">
        <v>44133</v>
      </c>
      <c r="G18" s="38">
        <v>9502</v>
      </c>
      <c r="H18" s="1">
        <v>5</v>
      </c>
      <c r="I18" s="2" t="str">
        <f t="shared" si="0"/>
        <v>106</v>
      </c>
      <c r="J18" s="12">
        <f t="shared" si="1"/>
        <v>1805.3799999999999</v>
      </c>
      <c r="L18" s="40">
        <f t="shared" si="2"/>
        <v>0.05</v>
      </c>
      <c r="M18" s="38">
        <f t="shared" si="3"/>
        <v>475.1</v>
      </c>
      <c r="N18" s="38">
        <f t="shared" si="4"/>
        <v>9026.9</v>
      </c>
      <c r="O18" s="1" t="s">
        <v>112</v>
      </c>
    </row>
    <row r="19" spans="1:16" x14ac:dyDescent="0.25">
      <c r="A19" s="1">
        <v>100113</v>
      </c>
      <c r="B19" s="1" t="s">
        <v>72</v>
      </c>
      <c r="C19" s="1" t="s">
        <v>37</v>
      </c>
      <c r="D19" s="1" t="s">
        <v>70</v>
      </c>
      <c r="E19" s="1" t="s">
        <v>20</v>
      </c>
      <c r="F19" s="2">
        <v>44133</v>
      </c>
      <c r="G19" s="38">
        <v>4878</v>
      </c>
      <c r="H19" s="1">
        <v>18</v>
      </c>
      <c r="I19" s="2" t="str">
        <f t="shared" si="0"/>
        <v>113</v>
      </c>
      <c r="J19" s="12">
        <f t="shared" si="1"/>
        <v>271</v>
      </c>
      <c r="L19" s="40">
        <f t="shared" si="2"/>
        <v>0</v>
      </c>
      <c r="M19" s="38">
        <f t="shared" si="3"/>
        <v>0</v>
      </c>
      <c r="N19" s="38">
        <f t="shared" si="4"/>
        <v>4878</v>
      </c>
      <c r="O19" s="13">
        <v>0.05</v>
      </c>
    </row>
    <row r="20" spans="1:16" x14ac:dyDescent="0.25">
      <c r="A20" s="1">
        <v>100102</v>
      </c>
      <c r="B20" s="1" t="s">
        <v>72</v>
      </c>
      <c r="C20" s="1" t="s">
        <v>23</v>
      </c>
      <c r="D20" s="1" t="s">
        <v>63</v>
      </c>
      <c r="E20" s="1" t="s">
        <v>20</v>
      </c>
      <c r="F20" s="2">
        <v>44153</v>
      </c>
      <c r="G20" s="38">
        <v>8362</v>
      </c>
      <c r="H20" s="1">
        <v>12</v>
      </c>
      <c r="I20" s="2" t="str">
        <f t="shared" si="0"/>
        <v>102</v>
      </c>
      <c r="J20" s="12">
        <f t="shared" si="1"/>
        <v>696.83333333333337</v>
      </c>
      <c r="L20" s="40">
        <f t="shared" si="2"/>
        <v>0</v>
      </c>
      <c r="M20" s="38">
        <f t="shared" si="3"/>
        <v>0</v>
      </c>
      <c r="N20" s="38">
        <f t="shared" si="4"/>
        <v>8362</v>
      </c>
      <c r="O20" s="1" t="s">
        <v>7</v>
      </c>
    </row>
    <row r="21" spans="1:16" x14ac:dyDescent="0.25">
      <c r="A21" s="1">
        <v>100132</v>
      </c>
      <c r="B21" s="1" t="s">
        <v>72</v>
      </c>
      <c r="C21" s="1" t="s">
        <v>49</v>
      </c>
      <c r="D21" s="1" t="s">
        <v>50</v>
      </c>
      <c r="E21" s="1" t="s">
        <v>20</v>
      </c>
      <c r="F21" s="2">
        <v>44155</v>
      </c>
      <c r="G21" s="38">
        <v>8298</v>
      </c>
      <c r="H21" s="1">
        <v>12</v>
      </c>
      <c r="I21" s="2" t="str">
        <f t="shared" si="0"/>
        <v>132</v>
      </c>
      <c r="J21" s="12">
        <f t="shared" si="1"/>
        <v>691.5</v>
      </c>
      <c r="L21" s="40">
        <f t="shared" si="2"/>
        <v>0</v>
      </c>
      <c r="M21" s="38">
        <f t="shared" si="3"/>
        <v>0</v>
      </c>
      <c r="N21" s="38">
        <f t="shared" si="4"/>
        <v>8298</v>
      </c>
      <c r="O21" s="1">
        <v>0</v>
      </c>
    </row>
    <row r="22" spans="1:16" x14ac:dyDescent="0.25">
      <c r="A22" s="1">
        <v>100127</v>
      </c>
      <c r="B22" s="1" t="s">
        <v>72</v>
      </c>
      <c r="C22" s="1" t="s">
        <v>31</v>
      </c>
      <c r="D22" s="1" t="s">
        <v>67</v>
      </c>
      <c r="E22" s="1" t="s">
        <v>14</v>
      </c>
      <c r="F22" s="2">
        <v>44104</v>
      </c>
      <c r="G22" s="38">
        <v>12745</v>
      </c>
      <c r="H22" s="1">
        <v>24</v>
      </c>
      <c r="I22" s="2" t="str">
        <f t="shared" si="0"/>
        <v>127</v>
      </c>
      <c r="J22" s="12">
        <f t="shared" si="1"/>
        <v>531.04166666666663</v>
      </c>
      <c r="L22" s="40">
        <f t="shared" si="2"/>
        <v>0</v>
      </c>
      <c r="M22" s="38">
        <f t="shared" si="3"/>
        <v>0</v>
      </c>
      <c r="N22" s="38">
        <f t="shared" si="4"/>
        <v>12745</v>
      </c>
    </row>
    <row r="23" spans="1:16" x14ac:dyDescent="0.25">
      <c r="A23" s="1">
        <v>100110</v>
      </c>
      <c r="B23" s="1" t="s">
        <v>11</v>
      </c>
      <c r="C23" s="1" t="s">
        <v>12</v>
      </c>
      <c r="D23" s="1" t="s">
        <v>13</v>
      </c>
      <c r="E23" s="1" t="s">
        <v>14</v>
      </c>
      <c r="F23" s="2">
        <v>44113</v>
      </c>
      <c r="G23" s="38">
        <v>9661</v>
      </c>
      <c r="H23" s="1">
        <v>6</v>
      </c>
      <c r="I23" s="2" t="str">
        <f t="shared" si="0"/>
        <v>110</v>
      </c>
      <c r="J23" s="12">
        <f t="shared" si="1"/>
        <v>1610.1666666666667</v>
      </c>
      <c r="L23" s="40">
        <f t="shared" si="2"/>
        <v>0</v>
      </c>
      <c r="M23" s="38">
        <f t="shared" si="3"/>
        <v>0</v>
      </c>
      <c r="N23" s="38">
        <f t="shared" si="4"/>
        <v>9661</v>
      </c>
    </row>
    <row r="24" spans="1:16" x14ac:dyDescent="0.25">
      <c r="A24" s="1">
        <v>100123</v>
      </c>
      <c r="B24" s="1" t="s">
        <v>72</v>
      </c>
      <c r="C24" s="1" t="s">
        <v>23</v>
      </c>
      <c r="D24" s="1" t="s">
        <v>24</v>
      </c>
      <c r="E24" s="1" t="s">
        <v>14</v>
      </c>
      <c r="F24" s="2">
        <v>44129</v>
      </c>
      <c r="G24" s="38">
        <v>6627</v>
      </c>
      <c r="H24" s="1">
        <v>5</v>
      </c>
      <c r="I24" s="2" t="str">
        <f t="shared" si="0"/>
        <v>123</v>
      </c>
      <c r="J24" s="12">
        <f t="shared" si="1"/>
        <v>1325.4</v>
      </c>
      <c r="L24" s="40">
        <f t="shared" si="2"/>
        <v>0</v>
      </c>
      <c r="M24" s="38">
        <f t="shared" si="3"/>
        <v>0</v>
      </c>
      <c r="N24" s="38">
        <f t="shared" si="4"/>
        <v>6627</v>
      </c>
    </row>
    <row r="25" spans="1:16" x14ac:dyDescent="0.25">
      <c r="A25" s="1">
        <v>100107</v>
      </c>
      <c r="B25" s="1" t="s">
        <v>7</v>
      </c>
      <c r="C25" s="1" t="s">
        <v>45</v>
      </c>
      <c r="D25" s="1" t="s">
        <v>46</v>
      </c>
      <c r="E25" s="1" t="s">
        <v>14</v>
      </c>
      <c r="F25" s="2">
        <v>44135</v>
      </c>
      <c r="G25" s="38">
        <v>9139</v>
      </c>
      <c r="H25" s="1">
        <v>18</v>
      </c>
      <c r="I25" s="2" t="str">
        <f t="shared" si="0"/>
        <v>107</v>
      </c>
      <c r="J25" s="12">
        <f t="shared" si="1"/>
        <v>482.33611111111105</v>
      </c>
      <c r="L25" s="40">
        <f t="shared" si="2"/>
        <v>0.05</v>
      </c>
      <c r="M25" s="38">
        <f t="shared" si="3"/>
        <v>456.95000000000005</v>
      </c>
      <c r="N25" s="38">
        <f t="shared" si="4"/>
        <v>8682.0499999999993</v>
      </c>
    </row>
    <row r="26" spans="1:16" x14ac:dyDescent="0.25">
      <c r="A26" s="1">
        <v>100119</v>
      </c>
      <c r="B26" s="1" t="s">
        <v>7</v>
      </c>
      <c r="C26" s="1" t="s">
        <v>55</v>
      </c>
      <c r="D26" s="1" t="s">
        <v>56</v>
      </c>
      <c r="E26" s="1" t="s">
        <v>14</v>
      </c>
      <c r="F26" s="2">
        <v>44162</v>
      </c>
      <c r="G26" s="38">
        <v>11647</v>
      </c>
      <c r="H26" s="1">
        <v>24</v>
      </c>
      <c r="I26" s="2" t="str">
        <f t="shared" si="0"/>
        <v>119</v>
      </c>
      <c r="J26" s="12">
        <f t="shared" si="1"/>
        <v>461.02708333333334</v>
      </c>
      <c r="L26" s="40">
        <f t="shared" si="2"/>
        <v>0.05</v>
      </c>
      <c r="M26" s="38">
        <f t="shared" si="3"/>
        <v>582.35</v>
      </c>
      <c r="N26" s="38">
        <f t="shared" si="4"/>
        <v>11064.65</v>
      </c>
    </row>
    <row r="27" spans="1:16" x14ac:dyDescent="0.25">
      <c r="A27" s="1">
        <v>100126</v>
      </c>
      <c r="B27" s="1" t="s">
        <v>11</v>
      </c>
      <c r="C27" s="1" t="s">
        <v>60</v>
      </c>
      <c r="D27" s="1" t="s">
        <v>61</v>
      </c>
      <c r="E27" s="1" t="s">
        <v>14</v>
      </c>
      <c r="F27" s="2">
        <v>44168</v>
      </c>
      <c r="G27" s="38">
        <v>12116</v>
      </c>
      <c r="H27" s="1">
        <v>6</v>
      </c>
      <c r="I27" s="2" t="str">
        <f t="shared" si="0"/>
        <v>126</v>
      </c>
      <c r="J27" s="12">
        <f t="shared" si="1"/>
        <v>2019.3333333333333</v>
      </c>
      <c r="L27" s="40">
        <f t="shared" si="2"/>
        <v>0</v>
      </c>
      <c r="M27" s="38">
        <f t="shared" si="3"/>
        <v>0</v>
      </c>
      <c r="N27" s="38">
        <f t="shared" si="4"/>
        <v>12116</v>
      </c>
    </row>
    <row r="28" spans="1:16" x14ac:dyDescent="0.25">
      <c r="A28" s="1">
        <v>100130</v>
      </c>
      <c r="B28" s="1" t="s">
        <v>7</v>
      </c>
      <c r="C28" s="1" t="s">
        <v>33</v>
      </c>
      <c r="D28" s="1" t="s">
        <v>34</v>
      </c>
      <c r="E28" s="1" t="s">
        <v>14</v>
      </c>
      <c r="F28" s="2">
        <v>44174</v>
      </c>
      <c r="G28" s="38">
        <v>6136</v>
      </c>
      <c r="H28" s="1">
        <v>12</v>
      </c>
      <c r="I28" s="2" t="str">
        <f t="shared" si="0"/>
        <v>130</v>
      </c>
      <c r="J28" s="12">
        <f t="shared" si="1"/>
        <v>485.76666666666665</v>
      </c>
      <c r="L28" s="40">
        <f t="shared" si="2"/>
        <v>0.05</v>
      </c>
      <c r="M28" s="38">
        <f t="shared" si="3"/>
        <v>306.8</v>
      </c>
      <c r="N28" s="38">
        <f t="shared" si="4"/>
        <v>5829.2</v>
      </c>
    </row>
    <row r="29" spans="1:16" x14ac:dyDescent="0.25">
      <c r="A29" s="1">
        <v>100103</v>
      </c>
      <c r="B29" s="1" t="s">
        <v>11</v>
      </c>
      <c r="C29" s="1" t="s">
        <v>33</v>
      </c>
      <c r="D29" s="1" t="s">
        <v>68</v>
      </c>
      <c r="E29" s="1" t="s">
        <v>6</v>
      </c>
      <c r="F29" s="2">
        <v>44107</v>
      </c>
      <c r="G29" s="38">
        <v>8681</v>
      </c>
      <c r="H29" s="1">
        <v>1</v>
      </c>
      <c r="I29" s="2" t="str">
        <f t="shared" si="0"/>
        <v>103</v>
      </c>
      <c r="J29" s="12">
        <f t="shared" si="1"/>
        <v>8681</v>
      </c>
      <c r="L29" s="40">
        <f t="shared" si="2"/>
        <v>0</v>
      </c>
      <c r="M29" s="38">
        <f t="shared" si="3"/>
        <v>0</v>
      </c>
      <c r="N29" s="38">
        <f t="shared" si="4"/>
        <v>8681</v>
      </c>
      <c r="P29" s="39">
        <f>O8/R9</f>
        <v>89426.956521739121</v>
      </c>
    </row>
    <row r="30" spans="1:16" x14ac:dyDescent="0.25">
      <c r="A30" s="1">
        <v>100120</v>
      </c>
      <c r="B30" s="1" t="s">
        <v>72</v>
      </c>
      <c r="C30" s="1" t="s">
        <v>47</v>
      </c>
      <c r="D30" s="1" t="s">
        <v>48</v>
      </c>
      <c r="E30" s="1" t="s">
        <v>6</v>
      </c>
      <c r="F30" s="2">
        <v>44110</v>
      </c>
      <c r="G30" s="38">
        <v>4204</v>
      </c>
      <c r="H30" s="1">
        <v>6</v>
      </c>
      <c r="I30" s="2" t="str">
        <f t="shared" si="0"/>
        <v>120</v>
      </c>
      <c r="J30" s="12">
        <f t="shared" si="1"/>
        <v>700.66666666666663</v>
      </c>
      <c r="L30" s="40">
        <f t="shared" si="2"/>
        <v>0</v>
      </c>
      <c r="M30" s="38">
        <f t="shared" si="3"/>
        <v>0</v>
      </c>
      <c r="N30" s="38">
        <f t="shared" si="4"/>
        <v>4204</v>
      </c>
    </row>
    <row r="31" spans="1:16" x14ac:dyDescent="0.25">
      <c r="A31" s="1">
        <v>100100</v>
      </c>
      <c r="B31" s="1" t="s">
        <v>72</v>
      </c>
      <c r="C31" s="1" t="s">
        <v>55</v>
      </c>
      <c r="D31" s="1" t="s">
        <v>5</v>
      </c>
      <c r="E31" s="1" t="s">
        <v>6</v>
      </c>
      <c r="F31" s="2">
        <v>44131</v>
      </c>
      <c r="G31" s="38">
        <v>10366</v>
      </c>
      <c r="H31" s="1">
        <v>24</v>
      </c>
      <c r="I31" s="2" t="str">
        <f t="shared" si="0"/>
        <v>100</v>
      </c>
      <c r="J31" s="12">
        <f t="shared" si="1"/>
        <v>431.91666666666669</v>
      </c>
      <c r="L31" s="40">
        <f t="shared" si="2"/>
        <v>0</v>
      </c>
      <c r="M31" s="38">
        <f t="shared" si="3"/>
        <v>0</v>
      </c>
      <c r="N31" s="38">
        <f t="shared" si="4"/>
        <v>10366</v>
      </c>
    </row>
    <row r="32" spans="1:16" x14ac:dyDescent="0.25">
      <c r="A32" s="1">
        <v>100121</v>
      </c>
      <c r="B32" s="1" t="s">
        <v>72</v>
      </c>
      <c r="C32" s="1" t="s">
        <v>39</v>
      </c>
      <c r="D32" s="1" t="s">
        <v>40</v>
      </c>
      <c r="E32" s="1" t="s">
        <v>6</v>
      </c>
      <c r="F32" s="2">
        <v>44134</v>
      </c>
      <c r="G32" s="38">
        <v>12085</v>
      </c>
      <c r="H32" s="1">
        <v>24</v>
      </c>
      <c r="I32" s="2" t="str">
        <f t="shared" si="0"/>
        <v>121</v>
      </c>
      <c r="J32" s="12">
        <f t="shared" si="1"/>
        <v>503.54166666666669</v>
      </c>
      <c r="L32" s="40">
        <f t="shared" si="2"/>
        <v>0</v>
      </c>
      <c r="M32" s="38">
        <f t="shared" si="3"/>
        <v>0</v>
      </c>
      <c r="N32" s="38">
        <f t="shared" si="4"/>
        <v>12085</v>
      </c>
    </row>
    <row r="33" spans="1:14" x14ac:dyDescent="0.25">
      <c r="A33" s="1">
        <v>100109</v>
      </c>
      <c r="B33" s="1" t="s">
        <v>72</v>
      </c>
      <c r="C33" s="1" t="s">
        <v>27</v>
      </c>
      <c r="D33" s="1" t="s">
        <v>65</v>
      </c>
      <c r="E33" s="1" t="s">
        <v>6</v>
      </c>
      <c r="F33" s="2">
        <v>44137</v>
      </c>
      <c r="G33" s="38">
        <v>5596</v>
      </c>
      <c r="H33" s="1">
        <v>4</v>
      </c>
      <c r="I33" s="2" t="str">
        <f t="shared" si="0"/>
        <v>109</v>
      </c>
      <c r="J33" s="12">
        <f t="shared" si="1"/>
        <v>1399</v>
      </c>
      <c r="L33" s="40">
        <f t="shared" si="2"/>
        <v>0</v>
      </c>
      <c r="M33" s="38">
        <f t="shared" si="3"/>
        <v>0</v>
      </c>
      <c r="N33" s="38">
        <f t="shared" si="4"/>
        <v>5596</v>
      </c>
    </row>
    <row r="34" spans="1:14" x14ac:dyDescent="0.25">
      <c r="A34" s="1">
        <v>100133</v>
      </c>
      <c r="B34" s="1" t="s">
        <v>72</v>
      </c>
      <c r="C34" s="1" t="s">
        <v>35</v>
      </c>
      <c r="D34" s="1" t="s">
        <v>69</v>
      </c>
      <c r="E34" s="1" t="s">
        <v>6</v>
      </c>
      <c r="F34" s="2">
        <v>44141</v>
      </c>
      <c r="G34" s="38">
        <v>8009</v>
      </c>
      <c r="H34" s="1">
        <v>6</v>
      </c>
      <c r="I34" s="2" t="str">
        <f t="shared" si="0"/>
        <v>133</v>
      </c>
      <c r="J34" s="12">
        <f t="shared" si="1"/>
        <v>1334.8333333333333</v>
      </c>
      <c r="L34" s="40">
        <f t="shared" si="2"/>
        <v>0</v>
      </c>
      <c r="M34" s="38">
        <f t="shared" si="3"/>
        <v>0</v>
      </c>
      <c r="N34" s="38">
        <f t="shared" si="4"/>
        <v>8009</v>
      </c>
    </row>
    <row r="35" spans="1:14" x14ac:dyDescent="0.25">
      <c r="A35" s="1">
        <v>100118</v>
      </c>
      <c r="B35" s="1" t="s">
        <v>72</v>
      </c>
      <c r="C35" s="1" t="s">
        <v>35</v>
      </c>
      <c r="D35" s="1" t="s">
        <v>36</v>
      </c>
      <c r="E35" s="1" t="s">
        <v>6</v>
      </c>
      <c r="F35" s="2">
        <v>44144</v>
      </c>
      <c r="G35" s="38">
        <v>10199</v>
      </c>
      <c r="H35" s="1">
        <v>6</v>
      </c>
      <c r="I35" s="2" t="str">
        <f t="shared" si="0"/>
        <v>118</v>
      </c>
      <c r="J35" s="12">
        <f t="shared" si="1"/>
        <v>1699.8333333333333</v>
      </c>
      <c r="L35" s="40">
        <f t="shared" si="2"/>
        <v>0</v>
      </c>
      <c r="M35" s="38">
        <f t="shared" si="3"/>
        <v>0</v>
      </c>
      <c r="N35" s="38">
        <f t="shared" si="4"/>
        <v>10199</v>
      </c>
    </row>
    <row r="36" spans="1:14" x14ac:dyDescent="0.25">
      <c r="A36" s="1">
        <v>100134</v>
      </c>
      <c r="B36" s="1" t="s">
        <v>11</v>
      </c>
      <c r="C36" s="1" t="s">
        <v>21</v>
      </c>
      <c r="D36" s="1" t="s">
        <v>62</v>
      </c>
      <c r="E36" s="1" t="s">
        <v>6</v>
      </c>
      <c r="F36" s="2">
        <v>44171</v>
      </c>
      <c r="G36" s="38">
        <v>8416</v>
      </c>
      <c r="H36" s="1">
        <v>5</v>
      </c>
      <c r="I36" s="2" t="str">
        <f t="shared" si="0"/>
        <v>134</v>
      </c>
      <c r="J36" s="12">
        <f t="shared" si="1"/>
        <v>1683.2</v>
      </c>
      <c r="L36" s="40">
        <f t="shared" si="2"/>
        <v>0</v>
      </c>
      <c r="M36" s="38">
        <f t="shared" si="3"/>
        <v>0</v>
      </c>
      <c r="N36" s="38">
        <f t="shared" si="4"/>
        <v>8416</v>
      </c>
    </row>
    <row r="37" spans="1:14" x14ac:dyDescent="0.25">
      <c r="A37" s="1">
        <v>100112</v>
      </c>
      <c r="B37" s="1" t="s">
        <v>72</v>
      </c>
      <c r="C37" s="1" t="s">
        <v>8</v>
      </c>
      <c r="D37" s="1" t="s">
        <v>57</v>
      </c>
      <c r="E37" s="1" t="s">
        <v>6</v>
      </c>
      <c r="F37" s="2">
        <v>44194</v>
      </c>
      <c r="G37" s="38">
        <v>12835</v>
      </c>
      <c r="H37" s="1">
        <v>5</v>
      </c>
      <c r="I37" s="2" t="str">
        <f t="shared" si="0"/>
        <v>112</v>
      </c>
      <c r="J37" s="12">
        <f t="shared" si="1"/>
        <v>2567</v>
      </c>
      <c r="L37" s="40">
        <f t="shared" si="2"/>
        <v>0</v>
      </c>
      <c r="M37" s="38">
        <f t="shared" si="3"/>
        <v>0</v>
      </c>
      <c r="N37" s="38">
        <f t="shared" si="4"/>
        <v>12835</v>
      </c>
    </row>
  </sheetData>
  <sortState xmlns:xlrd2="http://schemas.microsoft.com/office/spreadsheetml/2017/richdata2" ref="A2:H37">
    <sortCondition ref="E2:E37"/>
    <sortCondition ref="F2:F37"/>
  </sortState>
  <conditionalFormatting sqref="G2:G37">
    <cfRule type="cellIs" dxfId="1" priority="1" operator="lessThan">
      <formula>$O$3</formula>
    </cfRule>
    <cfRule type="cellIs" dxfId="0" priority="2" operator="greaterThan">
      <formula>$O$2</formula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גליונות עבודה</vt:lpstr>
      </vt:variant>
      <vt:variant>
        <vt:i4>9</vt:i4>
      </vt:variant>
      <vt:variant>
        <vt:lpstr>תרשימים</vt:lpstr>
      </vt:variant>
      <vt:variant>
        <vt:i4>1</vt:i4>
      </vt:variant>
      <vt:variant>
        <vt:lpstr>טווחים בעלי שם</vt:lpstr>
      </vt:variant>
      <vt:variant>
        <vt:i4>2</vt:i4>
      </vt:variant>
    </vt:vector>
  </HeadingPairs>
  <TitlesOfParts>
    <vt:vector size="12" baseType="lpstr">
      <vt:lpstr>מכירות</vt:lpstr>
      <vt:lpstr>ש 8 ניתוח 2</vt:lpstr>
      <vt:lpstr>ש 7 ניתוח 2</vt:lpstr>
      <vt:lpstr>ציר</vt:lpstr>
      <vt:lpstr>סינון</vt:lpstr>
      <vt:lpstr>ש 4 ניתוח 2</vt:lpstr>
      <vt:lpstr>ש 3 ניתוח 2</vt:lpstr>
      <vt:lpstr>ש 2 ניתוח 1</vt:lpstr>
      <vt:lpstr>ש 1 ניתוח 1</vt:lpstr>
      <vt:lpstr>גרף</vt:lpstr>
      <vt:lpstr>'ש 2 ניתוח 1'!Criteria</vt:lpstr>
      <vt:lpstr>'ש 2 ניתוח 1'!Extract</vt:lpstr>
    </vt:vector>
  </TitlesOfParts>
  <Company>College Of Management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Tohar Gilad</dc:creator>
  <cp:lastModifiedBy>roy idan</cp:lastModifiedBy>
  <dcterms:created xsi:type="dcterms:W3CDTF">2017-12-26T11:58:29Z</dcterms:created>
  <dcterms:modified xsi:type="dcterms:W3CDTF">2026-01-28T19:05:40Z</dcterms:modified>
</cp:coreProperties>
</file>