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ink/ink1.xml" ContentType="application/inkml+xml"/>
  <Override PartName="/xl/drawings/drawing4.xml" ContentType="application/vnd.openxmlformats-officedocument.drawing+xml"/>
  <Override PartName="/xl/ink/ink2.xml" ContentType="application/inkml+xml"/>
  <Override PartName="/xl/ink/ink3.xml" ContentType="application/inkml+xml"/>
  <Override PartName="/xl/ink/ink4.xml" ContentType="application/inkml+xml"/>
  <Override PartName="/xl/ink/ink5.xml" ContentType="application/inkml+xml"/>
  <Override PartName="/xl/drawings/drawing5.xml" ContentType="application/vnd.openxmlformats-officedocument.drawing+xml"/>
  <Override PartName="/xl/drawings/drawing6.xml" ContentType="application/vnd.openxmlformats-officedocument.drawing+xml"/>
  <Override PartName="/xl/ink/ink6.xml" ContentType="application/inkml+xml"/>
  <Override PartName="/xl/ink/ink7.xml" ContentType="application/inkml+xml"/>
  <Override PartName="/xl/drawings/drawing7.xml" ContentType="application/vnd.openxmlformats-officedocument.drawing+xml"/>
  <Override PartName="/xl/drawings/drawing8.xml" ContentType="application/vnd.openxmlformats-officedocument.drawing+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ink/ink13.xml" ContentType="application/inkml+xml"/>
  <Override PartName="/xl/ink/ink14.xml" ContentType="application/inkml+xml"/>
  <Override PartName="/xl/drawings/drawing9.xml" ContentType="application/vnd.openxmlformats-officedocument.drawing+xml"/>
  <Override PartName="/xl/ink/ink15.xml" ContentType="application/inkml+xml"/>
  <Override PartName="/xl/ink/ink16.xml" ContentType="application/inkml+xml"/>
  <Override PartName="/xl/drawings/drawing10.xml" ContentType="application/vnd.openxmlformats-officedocument.drawing+xml"/>
  <Override PartName="/xl/ink/ink17.xml" ContentType="application/inkml+xml"/>
  <Override PartName="/xl/ink/ink18.xml" ContentType="application/inkml+xml"/>
  <Override PartName="/xl/ink/ink19.xml" ContentType="application/inkml+xml"/>
  <Override PartName="/xl/ink/ink20.xml" ContentType="application/inkml+xml"/>
  <Override PartName="/xl/ink/ink21.xml" ContentType="application/inkml+xml"/>
  <Override PartName="/xl/ink/ink22.xml" ContentType="application/inkml+xml"/>
  <Override PartName="/xl/ink/ink23.xml" ContentType="application/inkml+xml"/>
  <Override PartName="/xl/ink/ink24.xml" ContentType="application/inkml+xml"/>
  <Override PartName="/xl/ink/ink25.xml" ContentType="application/inkml+xml"/>
  <Override PartName="/xl/ink/ink26.xml" ContentType="application/inkml+xml"/>
  <Override PartName="/xl/drawings/drawing1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12.xml" ContentType="application/vnd.openxmlformats-officedocument.drawing+xml"/>
  <Override PartName="/xl/ink/ink27.xml" ContentType="application/inkml+xml"/>
  <Override PartName="/xl/ink/ink28.xml" ContentType="application/inkml+xml"/>
  <Override PartName="/xl/ink/ink29.xml" ContentType="application/inkml+xml"/>
  <Override PartName="/xl/ink/ink30.xml" ContentType="application/inkml+xml"/>
  <Override PartName="/xl/ink/ink31.xml" ContentType="application/inkml+xml"/>
  <Override PartName="/xl/ink/ink32.xml" ContentType="application/inkml+xml"/>
  <Override PartName="/xl/ink/ink33.xml" ContentType="application/inkml+xml"/>
  <Override PartName="/xl/ink/ink34.xml" ContentType="application/inkml+xml"/>
  <Override PartName="/xl/drawings/drawing13.xml" ContentType="application/vnd.openxmlformats-officedocument.drawing+xml"/>
  <Override PartName="/xl/ink/ink35.xml" ContentType="application/inkml+xml"/>
  <Override PartName="/xl/ink/ink36.xml" ContentType="application/inkml+xml"/>
  <Override PartName="/xl/ink/ink37.xml" ContentType="application/inkml+xml"/>
  <Override PartName="/xl/ink/ink38.xml" ContentType="application/inkml+xml"/>
  <Override PartName="/xl/ink/ink39.xml" ContentType="application/inkml+xml"/>
  <Override PartName="/xl/ink/ink40.xml" ContentType="application/inkml+xml"/>
  <Override PartName="/xl/ink/ink41.xml" ContentType="application/inkml+xml"/>
  <Override PartName="/xl/drawings/drawing14.xml" ContentType="application/vnd.openxmlformats-officedocument.drawing+xml"/>
  <Override PartName="/xl/ink/ink42.xml" ContentType="application/inkml+xml"/>
  <Override PartName="/xl/ink/ink43.xml" ContentType="application/inkml+xml"/>
  <Override PartName="/xl/ink/ink44.xml" ContentType="application/inkml+xml"/>
  <Override PartName="/xl/ink/ink45.xml" ContentType="application/inkml+xml"/>
  <Override PartName="/xl/ink/ink46.xml" ContentType="application/inkml+xml"/>
  <Override PartName="/xl/ink/ink47.xml" ContentType="application/inkml+xml"/>
  <Override PartName="/xl/drawings/drawing15.xml" ContentType="application/vnd.openxmlformats-officedocument.drawing+xml"/>
  <Override PartName="/xl/ink/ink48.xml" ContentType="application/inkml+xml"/>
  <Override PartName="/xl/ink/ink49.xml" ContentType="application/inkml+xml"/>
  <Override PartName="/xl/drawings/drawing16.xml" ContentType="application/vnd.openxmlformats-officedocument.drawing+xml"/>
  <Override PartName="/xl/ink/ink50.xml" ContentType="application/inkml+xml"/>
  <Override PartName="/xl/ink/ink51.xml" ContentType="application/inkml+xml"/>
  <Override PartName="/xl/ink/ink52.xml" ContentType="application/inkml+xml"/>
  <Override PartName="/xl/drawings/drawing17.xml" ContentType="application/vnd.openxmlformats-officedocument.drawing+xml"/>
  <Override PartName="/xl/ink/ink53.xml" ContentType="application/inkml+xml"/>
  <Override PartName="/xl/ink/ink54.xml" ContentType="application/inkml+xml"/>
  <Override PartName="/xl/ink/ink55.xml" ContentType="application/inkml+xml"/>
  <Override PartName="/xl/ink/ink56.xml" ContentType="application/inkml+xml"/>
  <Override PartName="/xl/ink/ink57.xml" ContentType="application/inkml+xml"/>
  <Override PartName="/xl/drawings/drawing18.xml" ContentType="application/vnd.openxmlformats-officedocument.drawing+xml"/>
  <Override PartName="/xl/drawings/drawing19.xml" ContentType="application/vnd.openxmlformats-officedocument.drawing+xml"/>
  <Override PartName="/xl/ink/ink58.xml" ContentType="application/inkml+xml"/>
  <Override PartName="/xl/ink/ink59.xml" ContentType="application/inkml+xml"/>
  <Override PartName="/xl/ink/ink60.xml" ContentType="application/inkml+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משתמש\Desktop\לימודיות 2025\לימודיות סמסטר ב 2025\יסודות המימון מנעס 2025\לפרסום\"/>
    </mc:Choice>
  </mc:AlternateContent>
  <xr:revisionPtr revIDLastSave="0" documentId="13_ncr:1_{FF962EDA-C16B-4BBB-BD2F-4F95F9BE88B9}" xr6:coauthVersionLast="47" xr6:coauthVersionMax="47" xr10:uidLastSave="{00000000-0000-0000-0000-000000000000}"/>
  <bookViews>
    <workbookView xWindow="-108" yWindow="-108" windowWidth="30936" windowHeight="16896" tabRatio="844" activeTab="1" xr2:uid="{00000000-000D-0000-FFFF-FFFF00000000}"/>
  </bookViews>
  <sheets>
    <sheet name="הקדמה" sheetId="26" r:id="rId1"/>
    <sheet name="פרוייקטים" sheetId="15" r:id="rId2"/>
    <sheet name="שאלה 8" sheetId="2" r:id="rId3"/>
    <sheet name="ש 4" sheetId="20" r:id="rId4"/>
    <sheet name="ש 7" sheetId="23" r:id="rId5"/>
    <sheet name="ש 17" sheetId="9" r:id="rId6"/>
    <sheet name="שאלה 11" sheetId="5" r:id="rId7"/>
    <sheet name="ש 1" sheetId="1" r:id="rId8"/>
    <sheet name="ש 3" sheetId="19" r:id="rId9"/>
    <sheet name="ש 2" sheetId="18" r:id="rId10"/>
    <sheet name="ש 14" sheetId="17" r:id="rId11"/>
    <sheet name="ש 16" sheetId="8" r:id="rId12"/>
    <sheet name="ש 12" sheetId="6" r:id="rId13"/>
    <sheet name="שאלה 9" sheetId="3" r:id="rId14"/>
    <sheet name="10" sheetId="25" r:id="rId15"/>
    <sheet name="ש 13" sheetId="16" r:id="rId16"/>
    <sheet name="ש 18" sheetId="10" r:id="rId17"/>
    <sheet name="ש 5" sheetId="21" r:id="rId18"/>
    <sheet name="ש 6" sheetId="22" r:id="rId19"/>
    <sheet name="ש 15 אם נספיק" sheetId="7" r:id="rId20"/>
    <sheet name="ש 19 אם נספיק" sheetId="11" r:id="rId21"/>
    <sheet name="ש 20 אם נספיק" sheetId="12"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9" i="10" l="1"/>
  <c r="K64" i="10"/>
  <c r="R24" i="16"/>
  <c r="R21" i="16"/>
  <c r="Q306" i="25"/>
  <c r="Q304" i="25"/>
  <c r="S281" i="25"/>
  <c r="S293" i="25"/>
  <c r="S291" i="25"/>
  <c r="S289" i="25"/>
  <c r="Q302" i="25" s="1"/>
  <c r="Q39" i="25"/>
  <c r="Q30" i="25"/>
  <c r="Q6" i="25"/>
  <c r="T16" i="25" s="1"/>
  <c r="P16" i="25" s="1"/>
  <c r="Q8" i="25"/>
  <c r="O53" i="3"/>
  <c r="O43" i="3"/>
  <c r="O36" i="3"/>
  <c r="K31" i="3"/>
  <c r="K30" i="3"/>
  <c r="N29" i="3"/>
  <c r="O14" i="3"/>
  <c r="P31" i="6"/>
  <c r="R14" i="6"/>
  <c r="Q24" i="6"/>
  <c r="Q23" i="6"/>
  <c r="Q22" i="6"/>
  <c r="J78" i="18"/>
  <c r="J79" i="18"/>
  <c r="F28" i="18"/>
  <c r="F27" i="18"/>
  <c r="F31" i="18"/>
  <c r="W29" i="19"/>
  <c r="W9" i="19"/>
  <c r="W12" i="19"/>
  <c r="W11" i="19"/>
  <c r="M10" i="1"/>
  <c r="M11" i="1"/>
  <c r="H10" i="1"/>
  <c r="H8" i="1"/>
  <c r="N19" i="5"/>
  <c r="Q18" i="5"/>
  <c r="R16" i="5"/>
  <c r="R11" i="5"/>
  <c r="R8" i="5"/>
  <c r="R9" i="5"/>
  <c r="Q37" i="9"/>
  <c r="Q41" i="9"/>
  <c r="K40" i="9"/>
  <c r="J38" i="9"/>
  <c r="Q38" i="9"/>
  <c r="M20" i="23"/>
  <c r="M17" i="23"/>
  <c r="M16" i="23"/>
  <c r="M15" i="23"/>
  <c r="M14" i="23"/>
  <c r="Q7" i="23"/>
  <c r="J22" i="20"/>
  <c r="J21" i="20"/>
  <c r="J23" i="20"/>
  <c r="O21" i="20"/>
  <c r="M18" i="2"/>
  <c r="Q63" i="15"/>
  <c r="P52" i="15"/>
  <c r="R302" i="25"/>
  <c r="Q275" i="25"/>
  <c r="R16" i="25"/>
  <c r="K29" i="3"/>
  <c r="J82" i="18"/>
  <c r="G38" i="22"/>
  <c r="G40" i="22" s="1"/>
  <c r="G41" i="22" s="1"/>
  <c r="G37" i="22"/>
  <c r="K41" i="17"/>
  <c r="K43" i="17" s="1"/>
  <c r="L49" i="17" s="1"/>
  <c r="P14" i="6"/>
  <c r="O47" i="3"/>
  <c r="N9" i="3"/>
  <c r="O39" i="3" s="1"/>
  <c r="P27" i="6" l="1"/>
  <c r="U25" i="19"/>
  <c r="H33" i="2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tc={52AF3866-919F-42CD-8936-4885CD323457}</author>
  </authors>
  <commentList>
    <comment ref="I41" authorId="0" shapeId="0" xr:uid="{52AF3866-919F-42CD-8936-4885CD323457}">
      <text>
        <t>[הערה משורשרת]
גירסת Excel שברשותך מאפשרת לך לקרוא הערה משורשרת זו; עם זאת, כל שינויי העריכה שיתבצעו בה יוסרו אם הקובץ ייפתח בגירסה חדשה יותר של Excel. למידע נוסף: https://go.microsoft.com/fwlink/?linkid=870924
הערה:
    אנו מבינים לבד שזה הערך גם אחרי שצבר ריבית וגם אחרי שהיה צמוד למדד כי כתבו שהיא צברה את הסכום המיוחל כלומר 300000</t>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<sst xmlns="http://schemas.openxmlformats.org/spreadsheetml/2006/main" count="750" uniqueCount="437">
  <si>
    <t>הזיהוי חשוב</t>
  </si>
  <si>
    <t>באיזה נושא אנו?</t>
  </si>
  <si>
    <t>חישובי ערך עתידי, ערך נוכחי</t>
  </si>
  <si>
    <t>פרוייקטים</t>
  </si>
  <si>
    <t>תשובה</t>
  </si>
  <si>
    <r>
      <t xml:space="preserve">מציעים לשי לקבל </t>
    </r>
    <r>
      <rPr>
        <b/>
        <sz val="12"/>
        <color theme="1"/>
        <rFont val="Arial"/>
        <family val="2"/>
        <scheme val="minor"/>
      </rPr>
      <t>היום</t>
    </r>
    <r>
      <rPr>
        <sz val="12"/>
        <color theme="1"/>
        <rFont val="Arial"/>
        <family val="2"/>
        <scheme val="minor"/>
      </rPr>
      <t xml:space="preserve"> סכום חד פעמי במזומן</t>
    </r>
  </si>
  <si>
    <t>לכן אנו מחפשים את הערך הנוכחי PV</t>
  </si>
  <si>
    <t>PV</t>
  </si>
  <si>
    <r>
      <t xml:space="preserve">האם לקבל </t>
    </r>
    <r>
      <rPr>
        <b/>
        <sz val="12"/>
        <color theme="1"/>
        <rFont val="Arial"/>
        <family val="2"/>
        <scheme val="minor"/>
      </rPr>
      <t>היום</t>
    </r>
    <r>
      <rPr>
        <sz val="12"/>
        <color theme="1"/>
        <rFont val="Arial"/>
        <family val="2"/>
        <scheme val="minor"/>
      </rPr>
      <t xml:space="preserve"> זה ללכת אחורה או קדימה על ציר הזמן?</t>
    </r>
  </si>
  <si>
    <r>
      <t xml:space="preserve">כי אנו רוצים את התוצאה </t>
    </r>
    <r>
      <rPr>
        <b/>
        <sz val="12"/>
        <color theme="1"/>
        <rFont val="Arial"/>
        <family val="2"/>
        <scheme val="minor"/>
      </rPr>
      <t>היום</t>
    </r>
    <r>
      <rPr>
        <sz val="12"/>
        <color theme="1"/>
        <rFont val="Arial"/>
        <family val="2"/>
        <scheme val="minor"/>
      </rPr>
      <t>!</t>
    </r>
  </si>
  <si>
    <t>pv</t>
  </si>
  <si>
    <t>pmt</t>
  </si>
  <si>
    <t>fv</t>
  </si>
  <si>
    <t>rate</t>
  </si>
  <si>
    <t>nper</t>
  </si>
  <si>
    <t>type</t>
  </si>
  <si>
    <t>לכמה תקופות מחולק כאן ציר הזמן?</t>
  </si>
  <si>
    <t>0…12</t>
  </si>
  <si>
    <t>שנה ראשונה</t>
  </si>
  <si>
    <t>...24</t>
  </si>
  <si>
    <t>שנה שנייה</t>
  </si>
  <si>
    <t>מקטע ראשון</t>
  </si>
  <si>
    <t>מקטע שני</t>
  </si>
  <si>
    <t>כל חודשיים</t>
  </si>
  <si>
    <t>לכן צריך להגדיל את הריבית להיות ריבית של חודשיים ולא לחודש.</t>
  </si>
  <si>
    <t>אסור לעבוד עם הריבית של ה% 1   החודשית שנתונה כי ה PMT הוא כל חודשיים.</t>
  </si>
  <si>
    <t>מחודש לחודשיים ולכן החזקה היא 2</t>
  </si>
  <si>
    <t>העובדה ש PMT הוא המלך מתבטאת בכך שגם הריבית תצטרך להיות כל חודשיים וגם התקופות NPER יהיו במונחים של חודשיים.</t>
  </si>
  <si>
    <t>אנחנו צריכים ללכת אחורה....לקפל לאחור....מה 24....לקפל לאחור עד שנגיע ל  0</t>
  </si>
  <si>
    <t>הליכה אחורה היא עם PV</t>
  </si>
  <si>
    <t>קודם נרצה לקחת את חודש 24 אחורה לחודש 12</t>
  </si>
  <si>
    <t>תחילת מקטע 2 היא הסוף של מקטע 1</t>
  </si>
  <si>
    <t>להראות להם בציר...</t>
  </si>
  <si>
    <t>הרי שאלו על הערך הנוכחי PV</t>
  </si>
  <si>
    <t>נעבוד עם פורמט קבוע לנושא של ערך נוכחי או ערך עתידי</t>
  </si>
  <si>
    <t>PMT כי מקבלת 8 פעמים. התדירות לקבל ה 500 כל 3 שנים.</t>
  </si>
  <si>
    <t>אסור לעבוד עם ריבית שנתית 10% אלא צריך להגדילה כך שתתאים ל PMT שהוא כל 3 שנים.</t>
  </si>
  <si>
    <t>כמה פעמים היא הולכת לראות את ה 500 שח</t>
  </si>
  <si>
    <t>ה 500 הראשונים מתקבלים שנה מהיום</t>
  </si>
  <si>
    <t>ה 500 הבאים יתקבלו בשנה ה 4</t>
  </si>
  <si>
    <t>ה 500 הבאים יתקבלו בשנה ה 7</t>
  </si>
  <si>
    <t xml:space="preserve">קפיצות של 3 שנים כל פעם...התשלום הראשון שנה מהיום </t>
  </si>
  <si>
    <t>חוק</t>
  </si>
  <si>
    <t>אם נחשב PV לסדרה אז התוצאה תתקבל במיקום שתלוי בטייפ  0 או 1</t>
  </si>
  <si>
    <t>אם נבצע PV לטייפ 1 אז תוצאת ה PV תתקבל בדיוק במיקום שבו ה PMT הראשון נמצא.</t>
  </si>
  <si>
    <t>במקרה שלנו במידה והטייפ הוא אכן 1 אז תוצאת ה PV תתקבל במיקום ה PMT הראשון כלומר בזמן 1</t>
  </si>
  <si>
    <t xml:space="preserve">במקרה שלנו במידה והטייפ הוא 0 אז תוצאת ה PV תתקבל בקפיצת תדירות פיימנט אחת אחורה מהמיקום ה PMT הראשון כלומר בזמן 2- (כי ממיקום 1 הורדנו 3 שנים) </t>
  </si>
  <si>
    <t>אז בכל מקרה נקודת המפתח היא להגיע למיקום ה PMT הראשון ואז הוא שה PV יהיה שם או שיהיה תדירות אחת אחורה מנקודת מפתח זאת</t>
  </si>
  <si>
    <t xml:space="preserve">לסיכום, אף אחד מהטייפים לא מביא אותנו למיקום הרצוי שהוא זמן  0 </t>
  </si>
  <si>
    <t>הרי להיות בזמן 1 ולהיות בזמן 2- זה לא הייתה המטרה (המטרה זמן 0)</t>
  </si>
  <si>
    <t>נצטרך לבצע התאמות!</t>
  </si>
  <si>
    <t>אם אנו על טייפ 0 כלומר מיקום 2- נצטרך ללכת שנתיים קדימה</t>
  </si>
  <si>
    <t xml:space="preserve">אם אנו על טייפ 1 כלומר מיקום 1 נצטרך ללכת שנה אחורה </t>
  </si>
  <si>
    <t>pv1</t>
  </si>
  <si>
    <t>פתרון לפי תחילת תקופה טייפ 1</t>
  </si>
  <si>
    <t>pv0</t>
  </si>
  <si>
    <t>פיוי 1 לא מספיק ונצטרך למשוך שנה 1 אחורה ל פי וי 0
והפעם נעבוד עם ריבית לשנה 10% ולא הריבית של 3 שנים 33.1%</t>
  </si>
  <si>
    <t>pv-2</t>
  </si>
  <si>
    <t>אנו ב PV-2 לכן צריך לקחת קדימה ב FV שנתיים קדימה, לכן הריבית לשנה תהיה פעמיים כי זה שנתיים קדימה</t>
  </si>
  <si>
    <t>רוצים את גובה המקדמה</t>
  </si>
  <si>
    <t>מתי משלמים מקדמה?</t>
  </si>
  <si>
    <t>במיידי, על המקום.</t>
  </si>
  <si>
    <t>חודשי</t>
  </si>
  <si>
    <t>נשלם 12 פעמים בשנה למשך 5 שנים. 60 תשלומים</t>
  </si>
  <si>
    <t>בסוף כל חודש</t>
  </si>
  <si>
    <t>יש סכום חד פעמי שנצטרך להוסיף בסוף? כן</t>
  </si>
  <si>
    <t>10% ממחיר המחירון 170000</t>
  </si>
  <si>
    <t>נצטרך להקטין הריבית להיות חודשית. לא רשום נקובה אלא רשום אפקטיבית ולכן הקטנה עם חזקה ולא בחלוקה</t>
  </si>
  <si>
    <t>מקדמה</t>
  </si>
  <si>
    <t>לסיכום</t>
  </si>
  <si>
    <t>שהוא משלם היום 144230.67</t>
  </si>
  <si>
    <t xml:space="preserve">לכל זה צריך להוסיף מקדמה חד פעמית שהוא משלם היום </t>
  </si>
  <si>
    <t>האפשרות השנייה של: מקדמה היום + 60 תשלומים חודשיים + FV בסוף</t>
  </si>
  <si>
    <t>+</t>
  </si>
  <si>
    <t>=</t>
  </si>
  <si>
    <t>"אדיש"</t>
  </si>
  <si>
    <t>X</t>
  </si>
  <si>
    <t>מחיר המחירון שהוא מסכים לשלם היום</t>
  </si>
  <si>
    <t>לכן אנו מחפשים ערך נוכחי (המקדמה)</t>
  </si>
  <si>
    <t xml:space="preserve">PV </t>
  </si>
  <si>
    <t>שנה</t>
  </si>
  <si>
    <t>אנו רוצים לדעת כמה ריבית הוא "עשה" בשנה הראשונה שחלפה, לכן RATE
אנו יודעים מבחינת סכום כסף שהוא עשה בשנה 2000 שח אך השאלה כמה זה בריבית...באחוזים....
בשנה הוא עשה ריבית של 4% זה מה שמצאנו</t>
  </si>
  <si>
    <t>חשוב:</t>
  </si>
  <si>
    <t>א נכונה</t>
  </si>
  <si>
    <t>בשאלת מסלולי ריבית אנו רוצים להמיר את כל הריביות לריבית אפקטיבית שנתית</t>
  </si>
  <si>
    <t>ריבית אפקטיבית שנתית</t>
  </si>
  <si>
    <t>לפי נק אחת אין פה PMT   הכל סכומים חד פעמיים</t>
  </si>
  <si>
    <t>ריבית גלומה</t>
  </si>
  <si>
    <t>PV רשום</t>
  </si>
  <si>
    <t>PV נטו</t>
  </si>
  <si>
    <t>ריבית אפקטיבית גלומה</t>
  </si>
  <si>
    <t>כי יש פה עמלות ומענקים</t>
  </si>
  <si>
    <t>זה הסכום עליו היא חתמה כשלקחה ההלוואה</t>
  </si>
  <si>
    <t>כמה היא באמת קיבלה ביציאה מהסניף</t>
  </si>
  <si>
    <r>
      <t xml:space="preserve">ריבית אפקטיבית </t>
    </r>
    <r>
      <rPr>
        <b/>
        <sz val="12"/>
        <color theme="1"/>
        <rFont val="Arial"/>
        <family val="2"/>
        <scheme val="minor"/>
      </rPr>
      <t>חודשית</t>
    </r>
  </si>
  <si>
    <t>ההלוואה לשנה אז הריבית הזאת נצברת 12 פעמים</t>
  </si>
  <si>
    <t xml:space="preserve">כמה היא תצטרך להחזיר </t>
  </si>
  <si>
    <t>חתמנו על לקיחת הלוואה של 80 אז ההחזר על 80 הבנק לא פראיייר</t>
  </si>
  <si>
    <r>
      <t xml:space="preserve">תמיד נשים את ה PV </t>
    </r>
    <r>
      <rPr>
        <b/>
        <sz val="12"/>
        <color theme="1"/>
        <rFont val="Arial"/>
        <family val="2"/>
        <scheme val="minor"/>
      </rPr>
      <t>החתום</t>
    </r>
  </si>
  <si>
    <t xml:space="preserve">ה FV מייצג החזר והיא מקבלת מענק החזרה של 1000 אז היא תצטרך להחזיר 1000 שח פחות </t>
  </si>
  <si>
    <t>גלומה זה תמיד היחס של סוף חלקיי התחלה נטו וכל זה פחות 1</t>
  </si>
  <si>
    <t>תוצאת הגלומה היא אפקטיבית שנתית כי ההלוואה היא לשנה !!!</t>
  </si>
  <si>
    <t>אם ההלוואה היתה לשנתיים אז הגלומה הייתה יוצאת לשנתיים</t>
  </si>
  <si>
    <t>אם ההלוואה היתה לחצי שנה אז הגלומה הייתה יוצאת לחצי שנה</t>
  </si>
  <si>
    <t>ואז היינו נאלצים לעשות עוד המרה לקבלת התשובה</t>
  </si>
  <si>
    <t>תמיד הגלומה היא מגלמת...מכילה....את כל העקיצות שבבעסקה</t>
  </si>
  <si>
    <t>העקיצה של הבנק ב 79842 ולא ב 80000</t>
  </si>
  <si>
    <t>לכן יש לעבוד עם 79842</t>
  </si>
  <si>
    <t>1.1.24</t>
  </si>
  <si>
    <t>31.3.24</t>
  </si>
  <si>
    <t>30.6.24</t>
  </si>
  <si>
    <t>30.9.24</t>
  </si>
  <si>
    <t>31.12.24</t>
  </si>
  <si>
    <t>נכין ציר זמן</t>
  </si>
  <si>
    <t>נמיר הריבית להיות רבעונית כי ההפרש בין התשלומים רבעוני</t>
  </si>
  <si>
    <t>אבל התשלומים הם לא PMT כי הסכום שם לא זהה</t>
  </si>
  <si>
    <t>אז היה אפשר גם למשל להמיר לריבית חודשית</t>
  </si>
  <si>
    <t>ריבית רבעונית</t>
  </si>
  <si>
    <t>אמורה לשלם היום בזמן 0</t>
  </si>
  <si>
    <t>סכום 1</t>
  </si>
  <si>
    <t>סכום 2</t>
  </si>
  <si>
    <t>סכום 3</t>
  </si>
  <si>
    <t>סכום 4</t>
  </si>
  <si>
    <t>מציאת ה PV של הסכום הרביעי:</t>
  </si>
  <si>
    <t>מציאת ה PV של הסכום השלישי:</t>
  </si>
  <si>
    <t>כדי להביא את סכום 3 לזמן 0 ניקח אותו 3 רבעונים אחורה
ניתן גם לצייר קשתות ולספור 3 כאלה
מריצים אותו 3 פעמים אחורה בריבית הרבעונית
ה 30000 זה סכום חד פעמי לא PMT
לכן נזין אותו כ FV</t>
  </si>
  <si>
    <t>מציאת ה PV של הסכום השני:</t>
  </si>
  <si>
    <t>כדי להביא את סכום 2 לזמן 0 ניקח אותו 2 רבעונים אחורה
ניתן גם לצייר קשתות ולספור 2  כאלה
מריצים אותו 2 פעמים אחורה בריבית הרבעונית
ה 35000 זה סכום חד פעמי לא PMT
לכן נזין אותו כ FV</t>
  </si>
  <si>
    <t>מציאת ה PV של הסכום הראשון:</t>
  </si>
  <si>
    <t>כדי להביא את סכום 1 לזמן 0 ניקח אותו 1 רבעון אחורה
ניתן גם לצייר קשתת ולספור 1 כזאת
מריצים אותו פעם 1 אחורה בריבית הרבעונית
ה 45000 זה סכום חד פעמי לא PMT
לכן נזין אותו כ FV</t>
  </si>
  <si>
    <t>נסכום 4 הסכומים שהיוונו + את ה 65000:</t>
  </si>
  <si>
    <t>זיהוי הנושא</t>
  </si>
  <si>
    <t xml:space="preserve">ה 200 פה נתון מיותר שאין מה לעשות עימו. </t>
  </si>
  <si>
    <t>היא חתמה על לקחת הלוואה של 300000</t>
  </si>
  <si>
    <t>בסוף בסוף מורידים 1000 שהבנק מעניק לה בחזרה ביום הההחזר</t>
  </si>
  <si>
    <t>תשלם ריבית לפי ה 300000, צריך לחשוב מעייני הבנק......תחשבו כמו בנק</t>
  </si>
  <si>
    <t>זיהוי</t>
  </si>
  <si>
    <t>החלפת לוח בתוך נושא של לוח סילוקין</t>
  </si>
  <si>
    <t>גובה ההלוואה שלקחה</t>
  </si>
  <si>
    <t>NPER</t>
  </si>
  <si>
    <t>ההחזרים הם חודשיים ולכן המרנו למונחי חודשים</t>
  </si>
  <si>
    <t>חובה להתאים הריבית להיות חודשית</t>
  </si>
  <si>
    <t>כלומר להקטינה משנתית לחודשית</t>
  </si>
  <si>
    <t>כיצד מחליפים לוח?</t>
  </si>
  <si>
    <t>אחרי 5 שנים הוחלט לשנות הלוח</t>
  </si>
  <si>
    <t>אז מהי יתרת החוב לאחר 5 שנים?</t>
  </si>
  <si>
    <t>עברו 5 שנים מתוך 10 שנים כלומר נותר להחזיר חצי מהחוב</t>
  </si>
  <si>
    <t xml:space="preserve">אם עברה חצי תקופה אז נותר להחזיר חצי מהחוב </t>
  </si>
  <si>
    <t>אם עבר 90% מהתקופה נותר להחזיר רק 10% מהחוב</t>
  </si>
  <si>
    <r>
      <rPr>
        <b/>
        <sz val="11"/>
        <color theme="1"/>
        <rFont val="Arial"/>
        <family val="2"/>
        <scheme val="minor"/>
      </rPr>
      <t>בלוח סילוקין רגיל (!)</t>
    </r>
    <r>
      <rPr>
        <sz val="11"/>
        <color theme="1"/>
        <rFont val="Arial"/>
        <family val="2"/>
        <scheme val="minor"/>
      </rPr>
      <t xml:space="preserve"> מאחר ומחזירים כל פעם את אותו נתח בדיוק מהקרן</t>
    </r>
  </si>
  <si>
    <t>לחשב את הקרן השווה:</t>
  </si>
  <si>
    <t>אם עברה רבע תקופה נותר להחזיר 75% מהחוב</t>
  </si>
  <si>
    <t>עד עתה היינו בלוח רגיל, כעת עוברים לשפיצר:</t>
  </si>
  <si>
    <t>גובה ההלוואה החדשה לפי שפיצר</t>
  </si>
  <si>
    <t>כמה תשלומים נשלם בשפיצר?</t>
  </si>
  <si>
    <t>120 יש ס"ה פחות 60 שכבר שולמו לכן נותרו 60</t>
  </si>
  <si>
    <t>ה 60 שבנוסחה זה ה 60 ששולמו</t>
  </si>
  <si>
    <t>הריבית זהה כמו בסילוקין</t>
  </si>
  <si>
    <t>השאלה היא איזה מספר  תשלום זה בשפיצר?</t>
  </si>
  <si>
    <t>PER</t>
  </si>
  <si>
    <t>שאלו אותנו על מרכיב הריבית (סכום הריבית) בתשלום ה 100 מהלוח המקורי...ממועד לקיחת ההלוואה...</t>
  </si>
  <si>
    <t>מספר תשלום הריבית בשפיצר</t>
  </si>
  <si>
    <t>שורה 100 מכל הללוואה פחות 60 שעברו בלוח הרגיל</t>
  </si>
  <si>
    <t>למה מדובר בשורה 40 של שפיצר?</t>
  </si>
  <si>
    <t>IPMT</t>
  </si>
  <si>
    <t xml:space="preserve">מציאת רכיב הריבית בשפיצר </t>
  </si>
  <si>
    <t>כל הנתונים רק מהללואה החדשה של השפיצר.</t>
  </si>
  <si>
    <t>הלוח הישן מת ולא מעניין.</t>
  </si>
  <si>
    <t>RATE</t>
  </si>
  <si>
    <t>-</t>
  </si>
  <si>
    <t>גובה החוב</t>
  </si>
  <si>
    <t>חוק:</t>
  </si>
  <si>
    <t>ניתוח ד</t>
  </si>
  <si>
    <t>לכן נעבוד עם הפורמט</t>
  </si>
  <si>
    <t>מה שהצליחה לצבור כולל ההצמדה</t>
  </si>
  <si>
    <t xml:space="preserve">כמה חסר לה? כמה נותר לה? </t>
  </si>
  <si>
    <t>אנו רוצים לדעת את שווי הנכס בעוד 5 שנים לאחר ההצמדה, כולל הצמדה</t>
  </si>
  <si>
    <t>גם הנכס עולה בהתאם למדד וזה שהוא שווה היום 2 מיליון אבל בעוד 5 שנים הוא יהיה שווה יותר מ 2 מיליון הוא צמוד למדד</t>
  </si>
  <si>
    <t>שווי הנכס לאחר 5 שנים כלומר כולל ההצמדה (אחרי הצמדה)</t>
  </si>
  <si>
    <t>הערה</t>
  </si>
  <si>
    <t>הכל צמוד והכל מתייקר גם אם לא רשום</t>
  </si>
  <si>
    <t>זה כמו ששומעים בחדשות שיש עליית מחירים כללית במשק אז סל הקניות מתייקר בסופר</t>
  </si>
  <si>
    <t>אז המבנה תמיד מושפע מעליית המחירים הכללית במשק   כלומר אינפלציה</t>
  </si>
  <si>
    <t>גם אם לא רשום במפורש.</t>
  </si>
  <si>
    <t>לוח סילוקין רגיל</t>
  </si>
  <si>
    <t>אין פה הצמדות</t>
  </si>
  <si>
    <t xml:space="preserve">ההחזר PMT רבעוני </t>
  </si>
  <si>
    <t xml:space="preserve">לכן צריך להתאים את הריבית להיות רבעונית </t>
  </si>
  <si>
    <t xml:space="preserve">כי אי אפשר לעבוד עם הריבית השנתית שיש כרגע. </t>
  </si>
  <si>
    <t>אמרו "נקובה" לכן צריך להתאים ע"י חלוקה</t>
  </si>
  <si>
    <t xml:space="preserve">נחלק ב 4 את השנתית כדי לקבל רבעונית </t>
  </si>
  <si>
    <t>קרן קבועה</t>
  </si>
  <si>
    <t xml:space="preserve">כדי למצוא את מרכיב הריבית בתשלום ה 13 נפעיל נוסחה: </t>
  </si>
  <si>
    <t>יתרת החוב לאחר 12 תשלומים</t>
  </si>
  <si>
    <t>בכוונה 12 שזה 1 פחות ממה שביקשו (מה 13)</t>
  </si>
  <si>
    <t>כמה כבר שולם מהחוב</t>
  </si>
  <si>
    <t>רכיב ריבית בשורה ה 13</t>
  </si>
  <si>
    <t>יתרת החוב בתשלום ה 12 * אחוז הריבית</t>
  </si>
  <si>
    <t>כמה עוד נותר מהחוב</t>
  </si>
  <si>
    <t>ריבית ריאלית שנתית</t>
  </si>
  <si>
    <t>אמרו שההלוואה צמודה</t>
  </si>
  <si>
    <t>רשמו שהריבית השנתית הנקובה על ההלוואה היא 12% ומחושבת כל רבעון</t>
  </si>
  <si>
    <t>כלומר</t>
  </si>
  <si>
    <t>כל שנותר זה לקחת את ה 12% הריאלית שהיא מחושבת כל רבעון</t>
  </si>
  <si>
    <t xml:space="preserve">ריבית אפקטיבית ריאלית רבעונית </t>
  </si>
  <si>
    <t>אמרו נקובה ולכן בחלוקה</t>
  </si>
  <si>
    <t>ריבית אפקטיבית ריאלית שנתית</t>
  </si>
  <si>
    <t xml:space="preserve">הריבית שמשוייכת להלוואה צמודה היא תמיד כבר ריבית ריאלית </t>
  </si>
  <si>
    <t>חישובי ערך- ערך נוכחי PV "מהו סכום הכסף החד פעמי שעליה להפקיד היום"</t>
  </si>
  <si>
    <t>יש לשים לב שהמדד ירד</t>
  </si>
  <si>
    <t>היא רוצה אותו לפני או אחרי הצמדה?</t>
  </si>
  <si>
    <t>נתון שתוכנית החיסכון צמודה למדד המחירים לצרכן</t>
  </si>
  <si>
    <t>fv אחרי הצמדה</t>
  </si>
  <si>
    <t>היא צריכה 300000 אחרי הצמדה!</t>
  </si>
  <si>
    <t xml:space="preserve">בגלל שמדובר בתוכנית חיסכון צמודה אז אנו אומרים </t>
  </si>
  <si>
    <t>הערך שאנו רוצים</t>
  </si>
  <si>
    <t>צריך להיות אחרי שהצמדנו אותו למדד</t>
  </si>
  <si>
    <t xml:space="preserve">שהערך שאני צריך  בסוף התוכנית </t>
  </si>
  <si>
    <t>זה יהיה הערך הסופי של התוכנית.</t>
  </si>
  <si>
    <t xml:space="preserve">התוכנית צמודה ולכן הריבית השנתית 4.5% היא ריבית ריאלית </t>
  </si>
  <si>
    <t>המדד היום</t>
  </si>
  <si>
    <t xml:space="preserve">המדד בעוד 4 שנים מהיום  </t>
  </si>
  <si>
    <t>אחרי הצמדה הסכום הופך ל 300000</t>
  </si>
  <si>
    <t xml:space="preserve">אז כמה צריך להיות ה FV לפני ההצמדה? </t>
  </si>
  <si>
    <t>נוסחה</t>
  </si>
  <si>
    <t>*</t>
  </si>
  <si>
    <t>מדד סוף</t>
  </si>
  <si>
    <t>מדד התחלה</t>
  </si>
  <si>
    <t>הערך אחרי הצמדה</t>
  </si>
  <si>
    <t>מדוע הערך לפני גבוה מהערך אחרי? כי המדד ירד</t>
  </si>
  <si>
    <t>המדד פגע בתוכנית והוריד ערכה.....</t>
  </si>
  <si>
    <t>התוכנית ל 4 שנים</t>
  </si>
  <si>
    <t>כמה הופקד ?</t>
  </si>
  <si>
    <t>הערך FV לפני הצמדה</t>
  </si>
  <si>
    <t>כשאנו עושים שימוש בריבית הריאלית...כפי שעשינו....ב PV</t>
  </si>
  <si>
    <t>הבהרה:</t>
  </si>
  <si>
    <t>הריבית הנתונה היא ריבית ריאלית</t>
  </si>
  <si>
    <t xml:space="preserve">אבל זה לא קשור לסכומי הכסף שהיו לנו כעת בנוסחת ה PV </t>
  </si>
  <si>
    <t>בתוכנית צמודה עובדים עם סכומים לפני הצמדה בנוסחאות של PV ו FV</t>
  </si>
  <si>
    <t>בתוכנית צמודה</t>
  </si>
  <si>
    <t>נשים את סכום הכסף FV לפני הצמדה כלומר את 314612.33 ואסור להתבלבל בכך שנשים את FV אחרי הצמדה 300000</t>
  </si>
  <si>
    <t>לשקול פה לשים עוד שאלות מהלימודיה שלי הקודמת</t>
  </si>
  <si>
    <t>באותו הנושא</t>
  </si>
  <si>
    <t>זה גם הגיוני</t>
  </si>
  <si>
    <t>כי</t>
  </si>
  <si>
    <t>במהלך השימוש ב PV</t>
  </si>
  <si>
    <t>לא עשינו שימוש בנקודות של ההצמדות</t>
  </si>
  <si>
    <t>ולכן הגיוני שהכל יהיה שם לא צמד</t>
  </si>
  <si>
    <t>חישובי ערך + הצמדות</t>
  </si>
  <si>
    <t>לוח סילוקין רגיל, אין הצמדות</t>
  </si>
  <si>
    <t>נותר לשלם 120000 שח</t>
  </si>
  <si>
    <t>יתרת החוב היא 120000 שח</t>
  </si>
  <si>
    <t>רואים מהטבלה שלאחר 3 תשלומים מתוך 6 (חצי מזמן ההלוואה שהיא ל 6 שנים)</t>
  </si>
  <si>
    <t>מדובר בלוח רגיל</t>
  </si>
  <si>
    <t>ואחרי חצי מההלוואה עוד נותר לנו לשלם 120000 שח</t>
  </si>
  <si>
    <t>מה היה החוב (גובה ההלוואה שנלקחה)?</t>
  </si>
  <si>
    <t>בלוח רגיל כל החזר מכיל את הקרן השווה</t>
  </si>
  <si>
    <t>הרי כל חלק של קרן הוא זהה</t>
  </si>
  <si>
    <t>אחרי חצי ממשך ההלוואה נותר להחזיר מההלוואה (מהחוב) 120000 שח</t>
  </si>
  <si>
    <t>לכן ההלוואה המלאה היתה פי 2 ממה שנותר כחוב לשלם</t>
  </si>
  <si>
    <t>שיטה נוספת ועדיפה:</t>
  </si>
  <si>
    <t>לאחר 3 החזרים (לאחר 3 שנים) יתרת החוב (החוב שנותר...קרן ההלוואה שנותרה) הוא 120000</t>
  </si>
  <si>
    <t xml:space="preserve">מרכיב  הקרן שנותר לשלם הוא </t>
  </si>
  <si>
    <t>כלומר את ה 120000 שנותרו צריך לחלק ל 3 השנים שנותרו (שנים 4, 5, 6)</t>
  </si>
  <si>
    <t>כלומר 40000 בכל תשלום</t>
  </si>
  <si>
    <t xml:space="preserve">אנו יודעים שבלוח רגיל מרכיב הקרן הוא קבוע וזהה תמיד אז בפועל נמלא 40000 גם בשנים </t>
  </si>
  <si>
    <t>בסוף נקבל</t>
  </si>
  <si>
    <t>ס"ה ההלוואה (הקרן) היא הסכום של כל ה 40000 כלומר 240000</t>
  </si>
  <si>
    <t>כל שאר הנתונים מיותרים</t>
  </si>
  <si>
    <t>"מהו הסכום הרבעוני שצריך להפקיד "</t>
  </si>
  <si>
    <t>המטרה היא למצוא PMT של ההפקדות כפי שביקשו.</t>
  </si>
  <si>
    <t>לכן נחשב את PV של המשיכות....וזה יהיה ה FV של ההפקדות.....</t>
  </si>
  <si>
    <t>ה PV של המשיכות הוא ה FV של ההפקדות</t>
  </si>
  <si>
    <t>כדי שנוכל למצוא עלינו למלא את FV בעמודת ההפקדות כי הרי אין PV להפקדות אז חובה את ה FV</t>
  </si>
  <si>
    <t>ההתחלה של המשיכות זה הסוף של ההפקדות</t>
  </si>
  <si>
    <t xml:space="preserve">נרצה למצוא את הריבית לאדישות כלומר הריבית שמאזנת בין שתי החלופות </t>
  </si>
  <si>
    <t>בשאלה הזאת מסתתרת הלוואה</t>
  </si>
  <si>
    <t>מה גובה ההלוואה שנתנו לה למעשה על רכישת האופנוע?</t>
  </si>
  <si>
    <t>ההלוואה היא בגובה הההפרש בין התשלום אם הייתה קונה היום במזומן תמורת 60000 לבין ה 24000 שתהיה חייבת לשלם היום בחלופה 2</t>
  </si>
  <si>
    <t>כאילו ויתרו לה על 36000</t>
  </si>
  <si>
    <t xml:space="preserve">כאילו סוכנות הנסיעות הלוותה לה 36000 </t>
  </si>
  <si>
    <t>כדי שתוכל בכל זאת היום לקבל את האופנוע למרות שיש לה לתת היום רק 24000</t>
  </si>
  <si>
    <t>בעיקרון כדי לקבל את האופנוע היום היה עליה להשכיב 60000 שח אך היא השכיבה רק 24000 כי נניח שזה רק מה שהיה לה</t>
  </si>
  <si>
    <t>לכן</t>
  </si>
  <si>
    <t>שאיפשרו לה לקבל  בכל זאת את האופנוע כבר היום</t>
  </si>
  <si>
    <t>הסוכנות ויתרה לה על 36000</t>
  </si>
  <si>
    <t>הסוכנות דחתה לה תשלום של 36000</t>
  </si>
  <si>
    <t>הסוכנות מחכה למעשה 4 חודשים כדי לקבל את ה 36000 אבל בתוספת ריבית על הזמן שחלף ולכן הסוכנות תקבל 36600</t>
  </si>
  <si>
    <t>ממש כמו הלוואה עם ריבית</t>
  </si>
  <si>
    <t>ה 600 זה כביכול הריבית על על ההלוואה של ה  36000....על כך שהסוכנות חיכתה 4 חודשים לקבלת ה 36000 שלה בחזרה</t>
  </si>
  <si>
    <t>Nper</t>
  </si>
  <si>
    <t>rate=?</t>
  </si>
  <si>
    <t>ולכן</t>
  </si>
  <si>
    <t>ארבעה חודשים</t>
  </si>
  <si>
    <t>גילינו כי הריבית החודשית בכל אחד מ 4 החודשים היא 0.41%</t>
  </si>
  <si>
    <t>לא ביקשו בשאלה ריבית חודשית אלא ביקשו ריבית אפטיבית שנתית</t>
  </si>
  <si>
    <t>נוציא היום כסף (נשקיע) כדי לקבל בעתיד כסף</t>
  </si>
  <si>
    <t>זיהוי:</t>
  </si>
  <si>
    <t>יאמרו את המילה פרויקט בתשובות ובנתונים (גוף השאלה)</t>
  </si>
  <si>
    <t>אם ההשקעה &gt; סך ההכנסות אז הפרויקט לא כדאי בשום מחיר הון (ריבית להיוון)</t>
  </si>
  <si>
    <t>אם סך ההכנסות &gt; ההשקעה אז נחשב ענ"נ כדי לדעת אם הפרויקט כדאי</t>
  </si>
  <si>
    <t>חישוב הענ"נ</t>
  </si>
  <si>
    <r>
      <t xml:space="preserve">מה נכניס לפונקציית ה </t>
    </r>
    <r>
      <rPr>
        <sz val="11"/>
        <color rgb="FF00B050"/>
        <rFont val="Arial"/>
        <family val="2"/>
        <scheme val="minor"/>
      </rPr>
      <t>NPV</t>
    </r>
    <r>
      <rPr>
        <sz val="11"/>
        <color theme="1"/>
        <rFont val="Arial"/>
        <family val="2"/>
        <scheme val="minor"/>
      </rPr>
      <t xml:space="preserve"> ?</t>
    </r>
  </si>
  <si>
    <t>את מחיר ההון (הריבית להיוון)</t>
  </si>
  <si>
    <t>נכניס את כל ההכנסות השונות לתוך הערכים values</t>
  </si>
  <si>
    <t>נזכור להוריד את ההשקעה (היא תמיד בזמן 0)</t>
  </si>
  <si>
    <t>ונקבל הענ"נ</t>
  </si>
  <si>
    <t>ההשקעה</t>
  </si>
  <si>
    <t>&lt;</t>
  </si>
  <si>
    <t>הכנסות</t>
  </si>
  <si>
    <t>חוק ברזל וחשוב ממש</t>
  </si>
  <si>
    <t>פתרון השאלה</t>
  </si>
  <si>
    <t>סך ההכנסות</t>
  </si>
  <si>
    <t>לכן נחשב ענ"נ כדי לדעת אם הפרויקט כדאי</t>
  </si>
  <si>
    <t>אם ענ"ן הפרויקט הוא 0 זה אומר שאנו אדישים (לא משנה לנו) בין ביצוע או אי-ביצוע הפרויקט</t>
  </si>
  <si>
    <t xml:space="preserve">מבין שני ענני"ם חיוביים, הענ"נ הגדול יותר מעיד על פרויקט כדאי יותר. </t>
  </si>
  <si>
    <t>אם ענ"ן הפרויקט שלילי זה אומר שבטוח הפרויקט הפסדי ובטוח שלא כדאי לקיים את הפרויקט.</t>
  </si>
  <si>
    <t>אם ענ"ן הפרויקט חיובי זה אומר שבטוח שהפרויקט רווחי ובטוח כדאי לקיים את הפרויקט.</t>
  </si>
  <si>
    <t>פורמט לחישובי ערך: עתידי, סדרתי, נוכחי, זמן...</t>
  </si>
  <si>
    <t>פתרון לפי סוף תקופה טייפ 0</t>
  </si>
  <si>
    <t>הריבית בתשלום ה 13 =   יתרת החוב לאחר 12 החזרי קרן * אחוז הריבית</t>
  </si>
  <si>
    <t>הכי קל וברור</t>
  </si>
  <si>
    <t>מיכליטוס- שפיצר</t>
  </si>
  <si>
    <t>גובה ההלוואה</t>
  </si>
  <si>
    <t>PMT</t>
  </si>
  <si>
    <t>חודשית</t>
  </si>
  <si>
    <t>ניתוח א:</t>
  </si>
  <si>
    <t>נוסחה חשובה בשפיצר למציאת סך כל תשלומי הריבית:</t>
  </si>
  <si>
    <t>סך הריבית</t>
  </si>
  <si>
    <t>סך ה PMT ים</t>
  </si>
  <si>
    <t>ניתוח ב:</t>
  </si>
  <si>
    <t>סך הריבית בלוח סילוקין רגיל תמיד נמוך לעומת סך הריבית בלוח שפיצר (אם התנאים זהים בין ההלוואות, כמו בשאלה שלנו)</t>
  </si>
  <si>
    <t>ניתוח ג:</t>
  </si>
  <si>
    <t>לאחר 5 שנים שולמו כבר 60 תשלומים מתוך ס"ה 240 תשלומים</t>
  </si>
  <si>
    <r>
      <rPr>
        <sz val="11"/>
        <color rgb="FF00B0F0"/>
        <rFont val="Arial"/>
        <family val="2"/>
        <scheme val="minor"/>
      </rPr>
      <t>כלומר נותרו 180 תשלומים</t>
    </r>
    <r>
      <rPr>
        <sz val="11"/>
        <color theme="1"/>
        <rFont val="Arial"/>
        <family val="2"/>
        <scheme val="minor"/>
      </rPr>
      <t xml:space="preserve"> שכל אחד מהם בגובה 2865.72</t>
    </r>
  </si>
  <si>
    <t>ג תיפסל</t>
  </si>
  <si>
    <t>ניתוח ה:</t>
  </si>
  <si>
    <t>נמצא את מרכיב הקרן בשפיצר בעזרת PPMT</t>
  </si>
  <si>
    <t>חשוב לשים את כל מספרי התשלומים כלומר 240</t>
  </si>
  <si>
    <t>מספר התשלום</t>
  </si>
  <si>
    <t>ה תיפסל</t>
  </si>
  <si>
    <t>נבצע PV רק על ה 180 תשלומים שנותרו בשפיצר לאחר 5 שנים שבהן שילמנו</t>
  </si>
  <si>
    <t>הריבית שנשלם 
בתשלום ה 50</t>
  </si>
  <si>
    <t>יתרת החוב לאחר 49 תשלומים</t>
  </si>
  <si>
    <t>אחוז הריבית</t>
  </si>
  <si>
    <t>ד תיפסל</t>
  </si>
  <si>
    <t>גובה הקרן הזהה</t>
  </si>
  <si>
    <t>כמה שילמנו עד עתה</t>
  </si>
  <si>
    <t>כמה עוד נותר לשלם מההלוואה</t>
  </si>
  <si>
    <t>הרחבה:</t>
  </si>
  <si>
    <r>
      <t xml:space="preserve">מה היה קורה אם בסעיף ג היו מבקשים יתרת חוב לאחר 5 שנים אבל של </t>
    </r>
    <r>
      <rPr>
        <sz val="11"/>
        <color rgb="FFEE0000"/>
        <rFont val="Arial"/>
        <family val="2"/>
        <scheme val="minor"/>
      </rPr>
      <t>לוח רגיל</t>
    </r>
    <r>
      <rPr>
        <sz val="11"/>
        <color theme="1"/>
        <rFont val="Arial"/>
        <family val="2"/>
        <scheme val="minor"/>
      </rPr>
      <t>?</t>
    </r>
  </si>
  <si>
    <t>כמה שילמנו לאחר 5  שנים?</t>
  </si>
  <si>
    <t>יתרת החוב לאחר  5 שנים</t>
  </si>
  <si>
    <t>ואז ג כן היית נכונה</t>
  </si>
  <si>
    <t xml:space="preserve">זיהוי </t>
  </si>
  <si>
    <t>שאלת ריבית</t>
  </si>
  <si>
    <r>
      <t>נקו-</t>
    </r>
    <r>
      <rPr>
        <sz val="48"/>
        <color rgb="FF00B050"/>
        <rFont val="Arial"/>
        <family val="2"/>
        <scheme val="minor"/>
      </rPr>
      <t xml:space="preserve">בה </t>
    </r>
    <r>
      <rPr>
        <sz val="48"/>
        <color theme="1"/>
        <rFont val="Arial"/>
        <family val="2"/>
        <scheme val="minor"/>
      </rPr>
      <t xml:space="preserve">
חלו-</t>
    </r>
    <r>
      <rPr>
        <sz val="48"/>
        <color rgb="FF00B050"/>
        <rFont val="Arial"/>
        <family val="2"/>
        <scheme val="minor"/>
      </rPr>
      <t>קה</t>
    </r>
  </si>
  <si>
    <t>פעילות כלכלית שבה מתקיימת השקעה מיידית (זמן 0) לצורך קבלת תקבולים עתידיים</t>
  </si>
  <si>
    <t>הענ"נ (ערך נוכחי נקי) NPV הוא הרווח הכספי בש"ח או ההפסד הכספי בש"ח מהפרויקט</t>
  </si>
  <si>
    <t>הדבר הראשון שבודקים: נעמיד את סך ההכנסות לעומת ההשקעה שבזמן 0</t>
  </si>
  <si>
    <t>ונקבל את הענ"נ</t>
  </si>
  <si>
    <t>מסקנה: הפרויקט לא כדאי בשום מחיר הון (בשום ריבית להיוון)</t>
  </si>
  <si>
    <t>מהו הסכום שתצטרך להחזיר בתום 3 השנים?</t>
  </si>
  <si>
    <t>חישוב ערך עתידי FV</t>
  </si>
  <si>
    <t>הבנק לא פראייר.</t>
  </si>
  <si>
    <t>הוא מחשב לה לפי ה 300000 שהיא מראש באה לקחת כדי שייצא לה להחזיר לבנק סכום כמה שיותר...</t>
  </si>
  <si>
    <t>לא רלבנטיים לצורך החישוב של כמה שהיא תחזיר.</t>
  </si>
  <si>
    <t xml:space="preserve">עמלת הרישום של ה 200 שלקחו לה ביום לקיחת ההלוואה </t>
  </si>
  <si>
    <t>לכן ייחשבו לה את ההחזר לפי גובה ההלוואה שהיא באה לקחת 300000</t>
  </si>
  <si>
    <t>כמה היא אמורה להחזיר?
קודם כל שתחזיר את ה 300000 שח שהיא לקחה!</t>
  </si>
  <si>
    <t>fv = ?</t>
  </si>
  <si>
    <t>כאשר הריביות משתנות בין השנים לא כדאי לעבוד עם פונקציות כגון PV ו FV וכדומה אלא כדאי לעבוד רק עם נוסחאות ידניות!</t>
  </si>
  <si>
    <t>"כמה שנים נוספות...?"</t>
  </si>
  <si>
    <t>חישוב ערך של זמן בשנים</t>
  </si>
  <si>
    <t>rate = ?</t>
  </si>
  <si>
    <t>השנה הראשונה</t>
  </si>
  <si>
    <t>השנים הנוספות</t>
  </si>
  <si>
    <t>ב RATE וב NPER סכומי הכסף FV  PV  PMT  אחד בפלוס והשני במינוס כי אחרת ייצא שגיאה</t>
  </si>
  <si>
    <t>חישוב ערך סדרתי PMT</t>
  </si>
  <si>
    <t>רבעוני</t>
  </si>
  <si>
    <t>רבעונית</t>
  </si>
  <si>
    <t>ברבעונים</t>
  </si>
  <si>
    <t>בחודשים</t>
  </si>
  <si>
    <t>תחילת רבעון</t>
  </si>
  <si>
    <t>תחילת חודש</t>
  </si>
  <si>
    <t xml:space="preserve"> 200 הפקדות רבעוניות</t>
  </si>
  <si>
    <t>240 משיכות חודשיות</t>
  </si>
  <si>
    <t>הסכום שהצטבר בסוף ההפקדות- ממנו מתחילים למשוך</t>
  </si>
  <si>
    <t>הנושא הוא חישוב ערך נוכחי PV כי אומרים "התשלום אותו הייתה מוכנה לשלם היום"</t>
  </si>
  <si>
    <t xml:space="preserve">זיהוי הנושא </t>
  </si>
  <si>
    <t xml:space="preserve">המטרה לקחת את כל אחד מ 4 הסכומים...
כל אחד בנפרד...
להביא אותו לזמן 0 
ובסוף לסכום ממש את הכל....
כולל ה 65000 שכבר בזמן 0 
</t>
  </si>
  <si>
    <t>כדי להביא את סכום 4 לזמן 0 
ניקח אותו ארבעה רבעונים אחורה
ניתן גם לצייר קשתות ולספור 4 כאלה
מריצים אותו 4 פעמים אחורה 
בריבית הרבעונית
ה 21500 זה סכום חד פעמי לא PMT
לכן נזין אותו כ FV</t>
  </si>
  <si>
    <t>סכום 4 בזמן 0</t>
  </si>
  <si>
    <t>סכום 3 בזמן 0</t>
  </si>
  <si>
    <t>סכום 2 בזמן 0</t>
  </si>
  <si>
    <t>סכום 1 בזמן 0</t>
  </si>
  <si>
    <t>תשובה סופית</t>
  </si>
  <si>
    <t>התשלום המיידי מזמן 0</t>
  </si>
  <si>
    <t>חישוב ערך עתידי FV..."האם נצליח לחסוך את הסכום בעוד 5 שנים מהיום"</t>
  </si>
  <si>
    <t>עלות הדירה צמודה לאחר 5 שנים</t>
  </si>
  <si>
    <t>ללא הצמדה</t>
  </si>
  <si>
    <t>ה FV של תוכנית החיסכון לאחר הצמדה</t>
  </si>
  <si>
    <r>
      <t xml:space="preserve">לא לעבוד עם ה 2000000 כי זה שווי הנכס </t>
    </r>
    <r>
      <rPr>
        <b/>
        <sz val="11"/>
        <color theme="1"/>
        <rFont val="Arial"/>
        <family val="2"/>
        <scheme val="minor"/>
      </rPr>
      <t>היום</t>
    </r>
    <r>
      <rPr>
        <sz val="11"/>
        <color theme="1"/>
        <rFont val="Arial"/>
        <family val="2"/>
        <scheme val="minor"/>
      </rPr>
      <t xml:space="preserve">. </t>
    </r>
  </si>
  <si>
    <t>תשובה א נכונה</t>
  </si>
  <si>
    <t>חודשים</t>
  </si>
  <si>
    <t xml:space="preserve">כלומר ללכת הכי אחורה שאפשר במקטע הזמן השני </t>
  </si>
  <si>
    <r>
      <t>כדאי לסמן את היעד בצבע ולכן את PV</t>
    </r>
    <r>
      <rPr>
        <sz val="16"/>
        <color theme="5"/>
        <rFont val="Arial"/>
        <family val="2"/>
        <scheme val="minor"/>
      </rPr>
      <t xml:space="preserve"> של זמן 0 נצבע בכתום</t>
    </r>
    <r>
      <rPr>
        <sz val="16"/>
        <color theme="1"/>
        <rFont val="Arial"/>
        <family val="2"/>
        <scheme val="minor"/>
      </rPr>
      <t xml:space="preserve"> וגם נמסגר</t>
    </r>
  </si>
  <si>
    <t xml:space="preserve">נרצה לבצע PV ל 60 התשלומים העתידיים PMT ים וגם ל FV </t>
  </si>
  <si>
    <t>בלי מקדמה....אחרי שהיוונו את FV ואת ה PMT נקבל</t>
  </si>
  <si>
    <t xml:space="preserve">הרי אמרו שהוא אדיש בין לשלם את מחיר המחירון 170000 לבין </t>
  </si>
  <si>
    <t>אדיש אומר שצריך בסופו של דבר לשלם אותו סכום של 170000 בשתי האופציות</t>
  </si>
  <si>
    <t xml:space="preserve">לכן ה 12% זה כבר ריאלית  </t>
  </si>
  <si>
    <t xml:space="preserve">ולהפוך אותה לשנתית כפי שביקשו באופן הבא </t>
  </si>
  <si>
    <t>לוח רגיל וגם לוח שפיצר</t>
  </si>
  <si>
    <t>קוד קופון על סך 53 שח על כל הקורסים באתר.</t>
  </si>
  <si>
    <t xml:space="preserve">קוד: </t>
  </si>
  <si>
    <t>מנעס</t>
  </si>
  <si>
    <t>קישור לכל המבצעים:</t>
  </si>
  <si>
    <t>חומר שירד:</t>
  </si>
  <si>
    <t>בפרויקטים צריך רק ענ"נ NPV (אין מה לפתור במבחנים על הנושא אז להסתפק בפתרון חוברת התרגילים)</t>
  </si>
  <si>
    <t>הקורס הכי יצירתי בתואר, להשקיע בו את כל המאמצים, המבחנים יצירתיים ומתחדשים.</t>
  </si>
  <si>
    <t>ברכישת 2 קורסים או יותר...ההנחות גדולות יותר!</t>
  </si>
  <si>
    <t>כדאי לבצע הפרוייקט</t>
  </si>
  <si>
    <t>FV</t>
  </si>
  <si>
    <t>מה שצברה לאחר 5 שנים</t>
  </si>
  <si>
    <t>ריבית לחודשיים</t>
  </si>
  <si>
    <t>ריבית חודשית</t>
  </si>
  <si>
    <t>אחת ל 3 שנים</t>
  </si>
  <si>
    <t>הריבית תהיה פעם ב 3 שנים</t>
  </si>
  <si>
    <t>D</t>
  </si>
  <si>
    <t>כמה כבר שולם מהחוב אחרי 12 החזרי קרן?</t>
  </si>
  <si>
    <t>הריבית חודשית</t>
  </si>
  <si>
    <t>רגיל</t>
  </si>
  <si>
    <t>שפיצר</t>
  </si>
  <si>
    <t>מכיל ריבית</t>
  </si>
  <si>
    <t>ללא ריבית</t>
  </si>
  <si>
    <r>
      <t xml:space="preserve">חוק: למציאת יתרת החוב בשפיצר תמיד נבצע PV </t>
    </r>
    <r>
      <rPr>
        <sz val="11"/>
        <color rgb="FF00B0F0"/>
        <rFont val="Arial"/>
        <family val="2"/>
        <scheme val="minor"/>
      </rPr>
      <t>רק על התשלומים האחרונים שנותרו בשפיצר</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</si>
</sst>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 #,##0.00;[Red]&quot;₪&quot;\ \-#,##0.00"/>
    <numFmt numFmtId="44" formatCode="_ &quot;₪&quot;\ * #,##0.00_ ;_ &quot;₪&quot;\ * \-#,##0.00_ ;_ &quot;₪&quot;\ * &quot;-&quot;??_ ;_ @_ "/>
    <numFmt numFmtId="43" formatCode="_ * #,##0.00_ ;_ * \-#,##0.00_ ;_ * &quot;-&quot;??_ ;_ @_ "/>
    <numFmt numFmtId="164" formatCode="_ * #,##0.0000_ ;_ * \-#,##0.0000_ ;_ * &quot;-&quot;??_ ;_ @_ "/>
    <numFmt numFmtId="167" formatCode="0.0000%"/>
    <numFmt numFmtId="169" formatCode="_ * #,##0_ ;_ * \-#,##0_ ;_ * &quot;-&quot;??_ ;_ @_ "/>
  </numFmts>
  <fonts count="32" x14ac:knownFonts="1">
    <font>
      <sz val="11"/>
      <color theme="1"/>
      <name val="Arial"/>
      <family val="2"/>
      <scheme val="minor"/>
    </font>
    <font>
      <sz val="11"/>
      <color theme="1"/>
      <name val="Arial"/>
      <family val="2"/>
      <scheme val="minor"/>
    </font>
    <font>
      <sz val="12"/>
      <color theme="1"/>
      <name val="Arial"/>
      <family val="2"/>
      <scheme val="minor"/>
    </font>
    <font>
      <b/>
      <sz val="12"/>
      <color theme="1"/>
      <name val="Arial"/>
      <family val="2"/>
      <scheme val="minor"/>
    </font>
    <font>
      <sz val="12"/>
      <color theme="5"/>
      <name val="Arial"/>
      <family val="2"/>
      <scheme val="minor"/>
    </font>
    <font>
      <sz val="10"/>
      <color theme="1"/>
      <name val="Arial"/>
      <family val="2"/>
      <scheme val="minor"/>
    </font>
    <font>
      <b/>
      <sz val="11"/>
      <color theme="1"/>
      <name val="Arial"/>
      <family val="2"/>
      <scheme val="minor"/>
    </font>
    <font>
      <sz val="11"/>
      <color theme="6"/>
      <name val="Arial"/>
      <family val="2"/>
      <scheme val="minor"/>
    </font>
    <font>
      <sz val="11"/>
      <name val="Arial"/>
      <family val="2"/>
      <scheme val="minor"/>
    </font>
    <font>
      <sz val="11"/>
      <color rgb="FF00B050"/>
      <name val="Arial"/>
      <family val="2"/>
      <scheme val="minor"/>
    </font>
    <font>
      <sz val="11"/>
      <color rgb="FF00B0F0"/>
      <name val="Arial"/>
      <family val="2"/>
      <scheme val="minor"/>
    </font>
    <font>
      <sz val="11"/>
      <color rgb="FF92D050"/>
      <name val="Arial"/>
      <family val="2"/>
      <scheme val="minor"/>
    </font>
    <font>
      <sz val="11"/>
      <color theme="2" tint="-0.249977111117893"/>
      <name val="Arial"/>
      <family val="2"/>
      <scheme val="minor"/>
    </font>
    <font>
      <sz val="11"/>
      <color rgb="FFEE0000"/>
      <name val="Arial"/>
      <family val="2"/>
      <scheme val="minor"/>
    </font>
    <font>
      <sz val="12"/>
      <color rgb="FF00B050"/>
      <name val="Arial"/>
      <family val="2"/>
      <scheme val="minor"/>
    </font>
    <font>
      <sz val="24"/>
      <color theme="1"/>
      <name val="Arial"/>
      <family val="2"/>
      <scheme val="minor"/>
    </font>
    <font>
      <sz val="48"/>
      <color theme="1"/>
      <name val="Arial"/>
      <family val="2"/>
      <scheme val="minor"/>
    </font>
    <font>
      <sz val="48"/>
      <color rgb="FF00B050"/>
      <name val="Arial"/>
      <family val="2"/>
      <scheme val="minor"/>
    </font>
    <font>
      <strike/>
      <sz val="11"/>
      <color theme="1"/>
      <name val="Arial"/>
      <family val="2"/>
      <scheme val="minor"/>
    </font>
    <font>
      <sz val="72"/>
      <color rgb="FF00B0F0"/>
      <name val="Arial"/>
      <family val="2"/>
      <scheme val="minor"/>
    </font>
    <font>
      <sz val="11"/>
      <color rgb="FFFF0000"/>
      <name val="Arial"/>
      <family val="2"/>
      <scheme val="minor"/>
    </font>
    <font>
      <sz val="14"/>
      <color theme="1"/>
      <name val="Arial"/>
      <family val="2"/>
      <scheme val="minor"/>
    </font>
    <font>
      <sz val="16"/>
      <color theme="1"/>
      <name val="Arial"/>
      <family val="2"/>
      <scheme val="minor"/>
    </font>
    <font>
      <b/>
      <sz val="16"/>
      <color theme="1"/>
      <name val="Arial"/>
      <family val="2"/>
      <scheme val="minor"/>
    </font>
    <font>
      <sz val="18"/>
      <color rgb="FF00B050"/>
      <name val="Arial"/>
      <family val="2"/>
      <scheme val="minor"/>
    </font>
    <font>
      <sz val="18"/>
      <color theme="1"/>
      <name val="Arial"/>
      <family val="2"/>
      <scheme val="minor"/>
    </font>
    <font>
      <sz val="20"/>
      <name val="Arial"/>
      <family val="2"/>
      <scheme val="minor"/>
    </font>
    <font>
      <b/>
      <sz val="14"/>
      <color rgb="FF00B050"/>
      <name val="Arial"/>
      <family val="2"/>
      <scheme val="minor"/>
    </font>
    <font>
      <b/>
      <sz val="14"/>
      <color theme="1"/>
      <name val="Arial"/>
      <family val="2"/>
      <scheme val="minor"/>
    </font>
    <font>
      <sz val="16"/>
      <color theme="5"/>
      <name val="Arial"/>
      <family val="2"/>
      <scheme val="minor"/>
    </font>
    <font>
      <sz val="26"/>
      <color theme="1"/>
      <name val="Arial"/>
      <family val="2"/>
      <scheme val="minor"/>
    </font>
    <font>
      <sz val="20"/>
      <color theme="1"/>
      <name val="Arial"/>
      <family val="2"/>
      <scheme val="minor"/>
    </font>
  </fonts>
  <fills count="1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0" tint="-0.34998626667073579"/>
        <bgColor indexed="64"/>
      </patternFill>
    </fill>
    <fill>
      <patternFill patternType="solid">
        <fgColor rgb="FFFF99FF"/>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5" tint="0.59999389629810485"/>
        <bgColor indexed="64"/>
      </patternFill>
    </fill>
  </fills>
  <borders count="1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184">
    <xf numFmtId="0" fontId="0" fillId="0" borderId="0" xfId="0"/>
    <xf numFmtId="0" fontId="0" fillId="0" borderId="0" xfId="0" applyAlignment="1">
      <alignment horizontal="center" vertical="center"/>
    </xf>
    <xf numFmtId="0" fontId="2" fillId="0" borderId="0" xfId="0" applyFont="1" applyAlignment="1">
      <alignment horizontal="center" vertical="center"/>
    </xf>
    <xf numFmtId="9" fontId="2" fillId="0" borderId="0" xfId="0" applyNumberFormat="1" applyFont="1" applyAlignment="1">
      <alignment horizontal="center" vertical="center"/>
    </xf>
    <xf numFmtId="0" fontId="2" fillId="3" borderId="3" xfId="0" applyFont="1" applyFill="1" applyBorder="1" applyAlignment="1">
      <alignment horizontal="center" vertical="center"/>
    </xf>
    <xf numFmtId="8" fontId="2" fillId="0" borderId="0" xfId="0" applyNumberFormat="1" applyFont="1" applyAlignment="1">
      <alignment horizontal="center" vertical="center"/>
    </xf>
    <xf numFmtId="10" fontId="2" fillId="0" borderId="0" xfId="2" applyNumberFormat="1" applyFont="1" applyAlignment="1">
      <alignment horizontal="center" vertical="center"/>
    </xf>
    <xf numFmtId="20" fontId="2" fillId="0" borderId="0" xfId="0" applyNumberFormat="1" applyFont="1" applyAlignment="1">
      <alignment horizontal="center" vertical="center"/>
    </xf>
    <xf numFmtId="0" fontId="2" fillId="3" borderId="0" xfId="0" applyFont="1" applyFill="1" applyAlignment="1">
      <alignment horizontal="center" vertical="center"/>
    </xf>
    <xf numFmtId="0" fontId="2" fillId="0" borderId="0" xfId="0" applyFont="1" applyAlignment="1">
      <alignment horizontal="center" vertical="center" wrapText="1"/>
    </xf>
    <xf numFmtId="0" fontId="2" fillId="4" borderId="0" xfId="0" applyFont="1" applyFill="1" applyAlignment="1">
      <alignment horizontal="center" vertical="center"/>
    </xf>
    <xf numFmtId="0" fontId="5" fillId="0" borderId="0" xfId="0" applyFont="1" applyAlignment="1">
      <alignment horizontal="center" vertical="center"/>
    </xf>
    <xf numFmtId="0" fontId="2" fillId="5" borderId="3" xfId="0" applyFont="1" applyFill="1" applyBorder="1" applyAlignment="1">
      <alignment horizontal="center" vertical="center"/>
    </xf>
    <xf numFmtId="0" fontId="4" fillId="0" borderId="0" xfId="0" applyFont="1" applyAlignment="1">
      <alignment horizontal="center" vertical="center"/>
    </xf>
    <xf numFmtId="10" fontId="2" fillId="5" borderId="2" xfId="2" applyNumberFormat="1" applyFont="1" applyFill="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46" fontId="2" fillId="0" borderId="0" xfId="0" applyNumberFormat="1" applyFont="1" applyAlignment="1">
      <alignment horizontal="center" vertical="center"/>
    </xf>
    <xf numFmtId="43" fontId="0" fillId="0" borderId="0" xfId="1" applyFont="1"/>
    <xf numFmtId="43" fontId="0" fillId="0" borderId="0" xfId="1" applyFont="1" applyAlignment="1">
      <alignment horizontal="center" vertical="center" readingOrder="2"/>
    </xf>
    <xf numFmtId="10" fontId="0" fillId="0" borderId="0" xfId="2" applyNumberFormat="1" applyFont="1" applyAlignment="1">
      <alignment horizontal="center" vertical="center" readingOrder="2"/>
    </xf>
    <xf numFmtId="43" fontId="0" fillId="5" borderId="0" xfId="1" applyFont="1" applyFill="1" applyAlignment="1">
      <alignment horizontal="center" vertical="center" readingOrder="2"/>
    </xf>
    <xf numFmtId="43" fontId="7" fillId="0" borderId="0" xfId="1" applyFont="1" applyAlignment="1">
      <alignment horizontal="center" vertical="center" readingOrder="2"/>
    </xf>
    <xf numFmtId="43" fontId="8" fillId="0" borderId="0" xfId="1" applyFont="1" applyAlignment="1">
      <alignment horizontal="center" vertical="center" readingOrder="2"/>
    </xf>
    <xf numFmtId="10" fontId="0" fillId="0" borderId="0" xfId="1" applyNumberFormat="1" applyFont="1" applyAlignment="1">
      <alignment horizontal="center" vertical="center" readingOrder="2"/>
    </xf>
    <xf numFmtId="43" fontId="0" fillId="0" borderId="8" xfId="1" applyFont="1" applyBorder="1" applyAlignment="1">
      <alignment horizontal="center" vertical="center" readingOrder="2"/>
    </xf>
    <xf numFmtId="43" fontId="0" fillId="0" borderId="10" xfId="1" applyFont="1" applyBorder="1" applyAlignment="1">
      <alignment horizontal="center" vertical="center" readingOrder="2"/>
    </xf>
    <xf numFmtId="8" fontId="0" fillId="0" borderId="4" xfId="1" applyNumberFormat="1" applyFont="1" applyBorder="1" applyAlignment="1">
      <alignment horizontal="center" vertical="center" readingOrder="2"/>
    </xf>
    <xf numFmtId="43" fontId="0" fillId="0" borderId="5" xfId="1" applyFont="1" applyBorder="1" applyAlignment="1">
      <alignment horizontal="center" vertical="center" readingOrder="2"/>
    </xf>
    <xf numFmtId="43" fontId="0" fillId="0" borderId="12" xfId="1" applyFont="1" applyBorder="1" applyAlignment="1">
      <alignment horizontal="center" vertical="center" readingOrder="2"/>
    </xf>
    <xf numFmtId="43" fontId="0" fillId="0" borderId="13" xfId="1" applyFont="1" applyBorder="1" applyAlignment="1">
      <alignment horizontal="center" vertical="center" readingOrder="2"/>
    </xf>
    <xf numFmtId="43" fontId="0" fillId="0" borderId="6" xfId="1" applyFont="1" applyBorder="1" applyAlignment="1">
      <alignment horizontal="center" vertical="center" readingOrder="2"/>
    </xf>
    <xf numFmtId="43" fontId="0" fillId="0" borderId="7" xfId="1" applyFont="1" applyBorder="1" applyAlignment="1">
      <alignment horizontal="center" vertical="center" readingOrder="2"/>
    </xf>
    <xf numFmtId="0" fontId="10" fillId="0" borderId="0" xfId="0" applyFont="1" applyAlignment="1">
      <alignment horizontal="center" vertical="center"/>
    </xf>
    <xf numFmtId="8" fontId="0" fillId="0" borderId="0" xfId="0" applyNumberFormat="1" applyAlignment="1">
      <alignment horizontal="center" vertical="center"/>
    </xf>
    <xf numFmtId="43" fontId="11" fillId="0" borderId="0" xfId="1" applyFont="1"/>
    <xf numFmtId="43" fontId="11" fillId="0" borderId="1" xfId="1" applyFont="1" applyBorder="1"/>
    <xf numFmtId="10" fontId="0" fillId="0" borderId="0" xfId="2" applyNumberFormat="1" applyFont="1"/>
    <xf numFmtId="43" fontId="0" fillId="0" borderId="0" xfId="1" applyFont="1" applyBorder="1"/>
    <xf numFmtId="43" fontId="11" fillId="0" borderId="0" xfId="1" applyFont="1" applyBorder="1"/>
    <xf numFmtId="10" fontId="8" fillId="0" borderId="0" xfId="2" applyNumberFormat="1" applyFont="1" applyBorder="1"/>
    <xf numFmtId="43" fontId="8" fillId="0" borderId="0" xfId="1" applyFont="1" applyBorder="1"/>
    <xf numFmtId="43" fontId="8" fillId="0" borderId="0" xfId="1" applyFont="1"/>
    <xf numFmtId="164" fontId="8" fillId="0" borderId="0" xfId="1" applyNumberFormat="1" applyFont="1" applyBorder="1"/>
    <xf numFmtId="10" fontId="8" fillId="0" borderId="0" xfId="1" applyNumberFormat="1" applyFont="1" applyBorder="1"/>
    <xf numFmtId="10" fontId="8" fillId="0" borderId="0" xfId="1" applyNumberFormat="1" applyFont="1"/>
    <xf numFmtId="43" fontId="0" fillId="0" borderId="0" xfId="1" applyFont="1" applyAlignment="1">
      <alignment readingOrder="2"/>
    </xf>
    <xf numFmtId="43" fontId="0" fillId="0" borderId="11" xfId="1" applyFont="1" applyBorder="1"/>
    <xf numFmtId="8" fontId="0" fillId="0" borderId="0" xfId="1" applyNumberFormat="1" applyFont="1"/>
    <xf numFmtId="43" fontId="0" fillId="0" borderId="8" xfId="1" applyFont="1" applyBorder="1"/>
    <xf numFmtId="43" fontId="0" fillId="0" borderId="10" xfId="1" applyFont="1" applyBorder="1"/>
    <xf numFmtId="0" fontId="0" fillId="2" borderId="0" xfId="0" applyFill="1"/>
    <xf numFmtId="0" fontId="12" fillId="0" borderId="0" xfId="0" applyFont="1"/>
    <xf numFmtId="0" fontId="14" fillId="0" borderId="0" xfId="0" applyFont="1" applyAlignment="1">
      <alignment horizontal="center" vertical="center"/>
    </xf>
    <xf numFmtId="0" fontId="9" fillId="0" borderId="0" xfId="0" applyFont="1"/>
    <xf numFmtId="0" fontId="0" fillId="0" borderId="4" xfId="0" applyBorder="1"/>
    <xf numFmtId="0" fontId="0" fillId="0" borderId="6" xfId="0" applyBorder="1"/>
    <xf numFmtId="0" fontId="0" fillId="0" borderId="7" xfId="0" applyBorder="1"/>
    <xf numFmtId="8" fontId="0" fillId="0" borderId="0" xfId="0" applyNumberFormat="1"/>
    <xf numFmtId="10" fontId="0" fillId="0" borderId="0" xfId="0" applyNumberFormat="1"/>
    <xf numFmtId="0" fontId="6" fillId="0" borderId="0" xfId="0" applyFont="1"/>
    <xf numFmtId="0" fontId="0" fillId="6" borderId="0" xfId="0" applyFill="1" applyAlignment="1">
      <alignment horizontal="center" vertical="center"/>
    </xf>
    <xf numFmtId="0" fontId="16" fillId="0" borderId="0" xfId="0" applyFont="1" applyAlignment="1">
      <alignment horizontal="center" vertical="center"/>
    </xf>
    <xf numFmtId="0" fontId="0" fillId="0" borderId="5" xfId="0" applyBorder="1"/>
    <xf numFmtId="0" fontId="0" fillId="0" borderId="12" xfId="0" applyBorder="1"/>
    <xf numFmtId="0" fontId="0" fillId="0" borderId="13" xfId="0" applyBorder="1"/>
    <xf numFmtId="0" fontId="16" fillId="0" borderId="15" xfId="0" applyFont="1" applyBorder="1" applyAlignment="1">
      <alignment horizontal="center" vertical="center"/>
    </xf>
    <xf numFmtId="0" fontId="0" fillId="0" borderId="14" xfId="0" applyBorder="1" applyAlignment="1">
      <alignment horizontal="center" vertical="center"/>
    </xf>
    <xf numFmtId="0" fontId="9" fillId="0" borderId="14" xfId="0" applyFont="1" applyBorder="1" applyAlignment="1">
      <alignment horizontal="center" vertical="center"/>
    </xf>
    <xf numFmtId="0" fontId="17" fillId="0" borderId="0" xfId="0" applyFont="1" applyAlignment="1">
      <alignment horizontal="center" vertical="center"/>
    </xf>
    <xf numFmtId="0" fontId="17" fillId="0" borderId="15" xfId="0" applyFont="1" applyBorder="1" applyAlignment="1">
      <alignment horizontal="center" vertical="center"/>
    </xf>
    <xf numFmtId="43" fontId="0" fillId="6" borderId="0" xfId="1" applyFont="1" applyFill="1" applyAlignment="1">
      <alignment horizontal="center" vertical="center" readingOrder="2"/>
    </xf>
    <xf numFmtId="43" fontId="1" fillId="6" borderId="0" xfId="1" applyFont="1" applyFill="1" applyAlignment="1">
      <alignment horizontal="center" vertical="center" readingOrder="2"/>
    </xf>
    <xf numFmtId="10" fontId="0" fillId="0" borderId="0" xfId="0" applyNumberFormat="1" applyAlignment="1">
      <alignment horizontal="center" vertical="center"/>
    </xf>
    <xf numFmtId="0" fontId="0" fillId="0" borderId="0" xfId="0" applyAlignment="1">
      <alignment horizontal="center" vertical="center" wrapText="1"/>
    </xf>
    <xf numFmtId="0" fontId="18" fillId="0" borderId="0" xfId="0" applyFont="1" applyAlignment="1">
      <alignment horizontal="center" vertical="center"/>
    </xf>
    <xf numFmtId="0" fontId="0" fillId="8" borderId="0" xfId="0" applyFill="1" applyAlignment="1">
      <alignment horizontal="center" vertical="center" wrapText="1"/>
    </xf>
    <xf numFmtId="0" fontId="0" fillId="0" borderId="1" xfId="0" applyBorder="1" applyAlignment="1">
      <alignment horizontal="center" vertical="center"/>
    </xf>
    <xf numFmtId="0" fontId="0" fillId="8" borderId="0" xfId="0" applyFill="1" applyAlignment="1">
      <alignment horizontal="center" vertical="center"/>
    </xf>
    <xf numFmtId="0" fontId="16" fillId="0" borderId="0" xfId="0" applyFont="1" applyAlignment="1">
      <alignment horizontal="center" vertical="center" wrapText="1"/>
    </xf>
    <xf numFmtId="0" fontId="0" fillId="2" borderId="0" xfId="0" applyFill="1" applyAlignment="1">
      <alignment horizontal="center" vertical="center"/>
    </xf>
    <xf numFmtId="0" fontId="15" fillId="2" borderId="0" xfId="0" applyFont="1" applyFill="1" applyAlignment="1">
      <alignment horizontal="center" vertical="center"/>
    </xf>
    <xf numFmtId="44" fontId="0" fillId="4" borderId="0" xfId="3" applyFont="1" applyFill="1" applyAlignment="1">
      <alignment horizontal="center" vertical="center"/>
    </xf>
    <xf numFmtId="0" fontId="20" fillId="0" borderId="0" xfId="0" applyFont="1" applyAlignment="1">
      <alignment horizontal="center" vertical="center"/>
    </xf>
    <xf numFmtId="0" fontId="0" fillId="0" borderId="0" xfId="0" applyAlignment="1">
      <alignment horizontal="right" vertical="center"/>
    </xf>
    <xf numFmtId="0" fontId="0" fillId="7" borderId="0" xfId="0" applyFill="1" applyAlignment="1">
      <alignment horizontal="center" vertical="center"/>
    </xf>
    <xf numFmtId="0" fontId="0" fillId="7" borderId="0" xfId="0" applyFill="1" applyAlignment="1">
      <alignment vertical="center"/>
    </xf>
    <xf numFmtId="0" fontId="2" fillId="0" borderId="0" xfId="0" applyFont="1" applyAlignment="1">
      <alignment horizontal="right" vertical="center" readingOrder="2"/>
    </xf>
    <xf numFmtId="0" fontId="23" fillId="0" borderId="0" xfId="0" applyFont="1" applyAlignment="1">
      <alignment wrapText="1"/>
    </xf>
    <xf numFmtId="0" fontId="0" fillId="0" borderId="8" xfId="0" applyBorder="1" applyAlignment="1">
      <alignment horizontal="center" vertical="center"/>
    </xf>
    <xf numFmtId="0" fontId="16" fillId="0" borderId="9" xfId="0" applyFont="1" applyBorder="1" applyAlignment="1">
      <alignment horizontal="center" vertical="center"/>
    </xf>
    <xf numFmtId="0" fontId="16" fillId="0" borderId="10" xfId="0" applyFont="1" applyBorder="1" applyAlignment="1">
      <alignment horizontal="center" vertical="center"/>
    </xf>
    <xf numFmtId="0" fontId="16" fillId="7" borderId="9" xfId="0" applyFont="1" applyFill="1" applyBorder="1" applyAlignment="1">
      <alignment horizontal="center" vertical="center"/>
    </xf>
    <xf numFmtId="0" fontId="2" fillId="8" borderId="0" xfId="0" applyFont="1" applyFill="1" applyAlignment="1">
      <alignment horizontal="center" vertical="center"/>
    </xf>
    <xf numFmtId="0" fontId="9" fillId="0" borderId="8" xfId="0" applyFont="1" applyBorder="1" applyAlignment="1">
      <alignment horizontal="center" vertical="center"/>
    </xf>
    <xf numFmtId="0" fontId="17" fillId="0" borderId="9" xfId="0" applyFont="1" applyBorder="1" applyAlignment="1">
      <alignment horizontal="center" vertical="center"/>
    </xf>
    <xf numFmtId="0" fontId="17" fillId="8" borderId="10" xfId="0" applyFont="1" applyFill="1" applyBorder="1" applyAlignment="1">
      <alignment horizontal="center" vertical="center"/>
    </xf>
    <xf numFmtId="0" fontId="17" fillId="0" borderId="10" xfId="0" applyFont="1" applyBorder="1" applyAlignment="1">
      <alignment horizontal="center" vertical="center"/>
    </xf>
    <xf numFmtId="0" fontId="24" fillId="0" borderId="0" xfId="0" applyFont="1" applyAlignment="1">
      <alignment horizontal="center" vertical="center"/>
    </xf>
    <xf numFmtId="0" fontId="26" fillId="0" borderId="0" xfId="0" applyFont="1" applyAlignment="1">
      <alignment horizontal="center"/>
    </xf>
    <xf numFmtId="0" fontId="21" fillId="0" borderId="0" xfId="0" applyFont="1"/>
    <xf numFmtId="0" fontId="21" fillId="0" borderId="0" xfId="0" applyFont="1" applyAlignment="1">
      <alignment horizontal="center" vertical="center"/>
    </xf>
    <xf numFmtId="0" fontId="22" fillId="0" borderId="0" xfId="0" applyFont="1" applyAlignment="1">
      <alignment horizontal="center" vertical="center"/>
    </xf>
    <xf numFmtId="0" fontId="25" fillId="0" borderId="0" xfId="0" applyFont="1"/>
    <xf numFmtId="0" fontId="25" fillId="0" borderId="0" xfId="0" applyFont="1" applyAlignment="1">
      <alignment horizontal="center" vertical="center"/>
    </xf>
    <xf numFmtId="0" fontId="0" fillId="0" borderId="15" xfId="0" applyBorder="1"/>
    <xf numFmtId="0" fontId="9" fillId="0" borderId="0" xfId="0" applyFont="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0" fillId="0" borderId="5" xfId="0"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0" fillId="8" borderId="0" xfId="0" applyFill="1" applyAlignment="1">
      <alignment horizontal="right" vertical="center"/>
    </xf>
    <xf numFmtId="10" fontId="2" fillId="2" borderId="1" xfId="2" applyNumberFormat="1" applyFont="1" applyFill="1" applyBorder="1" applyAlignment="1">
      <alignment horizontal="center" vertical="center"/>
    </xf>
    <xf numFmtId="8" fontId="2" fillId="2" borderId="0" xfId="0" applyNumberFormat="1" applyFont="1" applyFill="1" applyAlignment="1">
      <alignment horizontal="center" vertical="center"/>
    </xf>
    <xf numFmtId="8" fontId="2" fillId="2" borderId="1" xfId="0" applyNumberFormat="1" applyFont="1" applyFill="1" applyBorder="1" applyAlignment="1">
      <alignment horizontal="center" vertical="center"/>
    </xf>
    <xf numFmtId="8" fontId="2" fillId="4" borderId="0" xfId="0" applyNumberFormat="1" applyFont="1" applyFill="1" applyAlignment="1">
      <alignment horizontal="center" vertical="center"/>
    </xf>
    <xf numFmtId="8" fontId="2" fillId="4" borderId="1" xfId="0" applyNumberFormat="1" applyFont="1" applyFill="1" applyBorder="1" applyAlignment="1">
      <alignment horizontal="center" vertical="center"/>
    </xf>
    <xf numFmtId="8" fontId="2" fillId="6" borderId="0" xfId="0" applyNumberFormat="1" applyFont="1" applyFill="1" applyAlignment="1">
      <alignment horizontal="center" vertical="center"/>
    </xf>
    <xf numFmtId="8" fontId="2" fillId="6" borderId="1" xfId="0" applyNumberFormat="1" applyFont="1" applyFill="1" applyBorder="1" applyAlignment="1">
      <alignment horizontal="center" vertical="center"/>
    </xf>
    <xf numFmtId="8" fontId="2" fillId="10" borderId="0" xfId="0" applyNumberFormat="1" applyFont="1" applyFill="1" applyAlignment="1">
      <alignment horizontal="center" vertical="center"/>
    </xf>
    <xf numFmtId="8" fontId="2" fillId="10" borderId="1" xfId="0" applyNumberFormat="1" applyFont="1" applyFill="1" applyBorder="1" applyAlignment="1">
      <alignment horizontal="center" vertical="center"/>
    </xf>
    <xf numFmtId="0" fontId="0" fillId="4" borderId="0" xfId="0" applyFill="1" applyAlignment="1">
      <alignment horizontal="center" vertical="center"/>
    </xf>
    <xf numFmtId="0" fontId="0" fillId="10" borderId="0" xfId="0" applyFill="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2" borderId="4" xfId="0" applyFill="1" applyBorder="1" applyAlignment="1">
      <alignment horizontal="center" vertical="center"/>
    </xf>
    <xf numFmtId="0" fontId="0" fillId="2" borderId="14" xfId="0" applyFill="1" applyBorder="1" applyAlignment="1">
      <alignment horizontal="center" vertical="center"/>
    </xf>
    <xf numFmtId="8" fontId="21" fillId="10" borderId="16" xfId="0" applyNumberFormat="1" applyFont="1" applyFill="1" applyBorder="1" applyAlignment="1">
      <alignment horizontal="center" vertical="center"/>
    </xf>
    <xf numFmtId="0" fontId="21" fillId="10" borderId="3" xfId="0" applyFont="1" applyFill="1" applyBorder="1" applyAlignment="1">
      <alignment horizontal="center" vertical="center"/>
    </xf>
    <xf numFmtId="8" fontId="2" fillId="12" borderId="1" xfId="0" applyNumberFormat="1" applyFont="1" applyFill="1" applyBorder="1" applyAlignment="1">
      <alignment horizontal="center" vertical="center"/>
    </xf>
    <xf numFmtId="8" fontId="9" fillId="0" borderId="1" xfId="0" applyNumberFormat="1" applyFont="1" applyBorder="1"/>
    <xf numFmtId="0" fontId="27" fillId="0" borderId="0" xfId="0" applyFont="1" applyAlignment="1">
      <alignment horizontal="center" vertical="center"/>
    </xf>
    <xf numFmtId="0" fontId="28" fillId="0" borderId="0" xfId="0" applyFont="1" applyAlignment="1">
      <alignment horizontal="center" vertical="center"/>
    </xf>
    <xf numFmtId="8" fontId="14" fillId="0" borderId="0" xfId="0" applyNumberFormat="1" applyFont="1" applyAlignment="1">
      <alignment horizontal="center" vertical="center"/>
    </xf>
    <xf numFmtId="10" fontId="14" fillId="0" borderId="0" xfId="2" applyNumberFormat="1" applyFont="1" applyFill="1" applyBorder="1" applyAlignment="1">
      <alignment horizontal="center" vertical="center"/>
    </xf>
    <xf numFmtId="0" fontId="21" fillId="5" borderId="3" xfId="0" applyFont="1" applyFill="1" applyBorder="1" applyAlignment="1">
      <alignment horizontal="center" vertical="center"/>
    </xf>
    <xf numFmtId="0" fontId="21" fillId="0" borderId="0" xfId="0" applyFont="1" applyAlignment="1">
      <alignment horizontal="center" vertical="center" wrapText="1" readingOrder="2"/>
    </xf>
    <xf numFmtId="10" fontId="21" fillId="0" borderId="0" xfId="2" applyNumberFormat="1" applyFont="1" applyAlignment="1">
      <alignment horizontal="center" vertical="center"/>
    </xf>
    <xf numFmtId="0" fontId="21" fillId="0" borderId="0" xfId="0" applyFont="1" applyAlignment="1">
      <alignment horizontal="center" vertical="center" wrapText="1"/>
    </xf>
    <xf numFmtId="8" fontId="21" fillId="0" borderId="0" xfId="0" applyNumberFormat="1" applyFont="1" applyAlignment="1">
      <alignment horizontal="center" vertical="center"/>
    </xf>
    <xf numFmtId="8" fontId="21" fillId="5" borderId="1" xfId="0" applyNumberFormat="1" applyFont="1" applyFill="1" applyBorder="1" applyAlignment="1">
      <alignment horizontal="center" vertical="center"/>
    </xf>
    <xf numFmtId="8" fontId="21" fillId="5" borderId="8" xfId="0" applyNumberFormat="1" applyFont="1" applyFill="1" applyBorder="1" applyAlignment="1">
      <alignment horizontal="center" vertical="center"/>
    </xf>
    <xf numFmtId="0" fontId="21" fillId="5" borderId="10" xfId="0" applyFont="1" applyFill="1" applyBorder="1" applyAlignment="1">
      <alignment horizontal="center" vertical="center"/>
    </xf>
    <xf numFmtId="0" fontId="21" fillId="12" borderId="0" xfId="0" applyFont="1" applyFill="1" applyAlignment="1">
      <alignment horizontal="center" vertical="center"/>
    </xf>
    <xf numFmtId="43" fontId="0" fillId="2" borderId="0" xfId="1" applyFont="1" applyFill="1" applyAlignment="1">
      <alignment horizontal="center" vertical="center" readingOrder="2"/>
    </xf>
    <xf numFmtId="43" fontId="0" fillId="0" borderId="0" xfId="1" applyFont="1" applyBorder="1" applyAlignment="1">
      <alignment horizontal="center" vertical="center" readingOrder="2"/>
    </xf>
    <xf numFmtId="10" fontId="2" fillId="0" borderId="0" xfId="0" applyNumberFormat="1" applyFont="1" applyAlignment="1">
      <alignment horizontal="center" vertical="center"/>
    </xf>
    <xf numFmtId="10" fontId="2" fillId="0" borderId="0" xfId="2" applyNumberFormat="1" applyFont="1" applyFill="1" applyBorder="1" applyAlignment="1">
      <alignment horizontal="center" vertical="center"/>
    </xf>
    <xf numFmtId="43" fontId="0" fillId="2" borderId="0" xfId="1" applyFont="1" applyFill="1"/>
    <xf numFmtId="0" fontId="30" fillId="0" borderId="0" xfId="0" applyFont="1"/>
    <xf numFmtId="0" fontId="30" fillId="2" borderId="0" xfId="0" applyFont="1" applyFill="1"/>
    <xf numFmtId="1" fontId="0" fillId="2" borderId="1" xfId="0" applyNumberFormat="1" applyFill="1" applyBorder="1" applyAlignment="1">
      <alignment horizontal="center" vertical="center"/>
    </xf>
    <xf numFmtId="0" fontId="0" fillId="0" borderId="0" xfId="0" applyAlignment="1">
      <alignment horizontal="center" vertical="center"/>
    </xf>
    <xf numFmtId="0" fontId="25" fillId="0" borderId="4" xfId="0" applyFont="1" applyBorder="1" applyAlignment="1">
      <alignment horizontal="center"/>
    </xf>
    <xf numFmtId="0" fontId="25" fillId="0" borderId="14" xfId="0" applyFont="1" applyBorder="1" applyAlignment="1">
      <alignment horizontal="center"/>
    </xf>
    <xf numFmtId="0" fontId="25" fillId="0" borderId="5" xfId="0" applyFont="1" applyBorder="1" applyAlignment="1">
      <alignment horizontal="center"/>
    </xf>
    <xf numFmtId="0" fontId="2" fillId="0" borderId="0" xfId="0" applyFont="1" applyAlignment="1">
      <alignment horizontal="right" vertical="center" wrapText="1"/>
    </xf>
    <xf numFmtId="43" fontId="0" fillId="0" borderId="0" xfId="1" applyFont="1" applyAlignment="1">
      <alignment horizontal="center"/>
    </xf>
    <xf numFmtId="0" fontId="25" fillId="2" borderId="0" xfId="0" applyFont="1" applyFill="1" applyAlignment="1">
      <alignment horizontal="center" vertical="center"/>
    </xf>
    <xf numFmtId="0" fontId="0" fillId="0" borderId="0" xfId="0" applyAlignment="1">
      <alignment horizontal="center" vertical="center" wrapText="1"/>
    </xf>
    <xf numFmtId="0" fontId="19" fillId="0" borderId="0" xfId="0" applyFont="1" applyAlignment="1">
      <alignment horizontal="center" vertical="top" textRotation="90"/>
    </xf>
    <xf numFmtId="0" fontId="22" fillId="2" borderId="0" xfId="0" applyFont="1" applyFill="1" applyAlignment="1">
      <alignment horizontal="center" vertical="center"/>
    </xf>
    <xf numFmtId="0" fontId="31" fillId="0" borderId="0" xfId="0" applyFont="1"/>
    <xf numFmtId="9" fontId="25" fillId="7" borderId="0" xfId="0" applyNumberFormat="1" applyFont="1" applyFill="1" applyAlignment="1">
      <alignment horizontal="center" vertical="center"/>
    </xf>
    <xf numFmtId="8" fontId="0" fillId="11" borderId="1" xfId="0" applyNumberFormat="1" applyFill="1" applyBorder="1"/>
    <xf numFmtId="8" fontId="9" fillId="0" borderId="0" xfId="0" applyNumberFormat="1" applyFont="1" applyAlignment="1">
      <alignment horizontal="center" vertical="center"/>
    </xf>
    <xf numFmtId="8" fontId="0" fillId="9" borderId="0" xfId="0" applyNumberFormat="1" applyFill="1" applyAlignment="1">
      <alignment horizontal="center" vertical="center"/>
    </xf>
    <xf numFmtId="10" fontId="0" fillId="0" borderId="0" xfId="2" applyNumberFormat="1" applyFont="1" applyAlignment="1">
      <alignment horizontal="center" vertical="center"/>
    </xf>
    <xf numFmtId="167" fontId="0" fillId="0" borderId="0" xfId="2" applyNumberFormat="1" applyFont="1" applyAlignment="1">
      <alignment horizontal="center" vertical="center"/>
    </xf>
    <xf numFmtId="0" fontId="31" fillId="0" borderId="0" xfId="0" applyFont="1" applyAlignment="1">
      <alignment horizontal="center" vertical="center"/>
    </xf>
    <xf numFmtId="10" fontId="9" fillId="0" borderId="0" xfId="2" applyNumberFormat="1" applyFont="1"/>
    <xf numFmtId="0" fontId="31" fillId="0" borderId="0" xfId="0" applyFont="1" applyAlignment="1">
      <alignment horizontal="center" vertical="center" readingOrder="2"/>
    </xf>
    <xf numFmtId="169" fontId="0" fillId="0" borderId="0" xfId="1" applyNumberFormat="1" applyFont="1" applyAlignment="1">
      <alignment horizontal="center" vertical="center" readingOrder="2"/>
    </xf>
    <xf numFmtId="169" fontId="0" fillId="2" borderId="0" xfId="1" applyNumberFormat="1" applyFont="1" applyFill="1" applyAlignment="1">
      <alignment horizontal="center" vertical="center" readingOrder="2"/>
    </xf>
    <xf numFmtId="0" fontId="0" fillId="13" borderId="1" xfId="0" applyFill="1" applyBorder="1" applyAlignment="1">
      <alignment horizontal="center" vertical="center"/>
    </xf>
  </cellXfs>
  <cellStyles count="4">
    <cellStyle name="Comma" xfId="1" builtinId="3"/>
    <cellStyle name="Currency" xfId="3" builtinId="4"/>
    <cellStyle name="Normal" xfId="0" builtinId="0"/>
    <cellStyle name="Percent" xfId="2" builtinId="5"/>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microsoft.com/office/2017/06/relationships/rdRichValue" Target="richData/rdrichvalue.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microsoft.com/office/2022/10/relationships/richValueRel" Target="richData/richValueRel.xml"/><Relationship Id="rId30"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customXml" Target="../ink/ink1.xml"/><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8" Type="http://schemas.openxmlformats.org/officeDocument/2006/relationships/image" Target="../media/image13.png"/><Relationship Id="rId3" Type="http://schemas.openxmlformats.org/officeDocument/2006/relationships/customXml" Target="../ink/ink2.xml"/><Relationship Id="rId7" Type="http://schemas.openxmlformats.org/officeDocument/2006/relationships/customXml" Target="../ink/ink4.xml"/><Relationship Id="rId2" Type="http://schemas.openxmlformats.org/officeDocument/2006/relationships/image" Target="../media/image10.png"/><Relationship Id="rId1" Type="http://schemas.openxmlformats.org/officeDocument/2006/relationships/image" Target="../media/image9.png"/><Relationship Id="rId6" Type="http://schemas.openxmlformats.org/officeDocument/2006/relationships/image" Target="../media/image12.png"/><Relationship Id="rId5" Type="http://schemas.openxmlformats.org/officeDocument/2006/relationships/customXml" Target="../ink/ink3.xml"/><Relationship Id="rId10" Type="http://schemas.openxmlformats.org/officeDocument/2006/relationships/image" Target="../media/image14.png"/><Relationship Id="rId4" Type="http://schemas.openxmlformats.org/officeDocument/2006/relationships/image" Target="../media/image11.png"/><Relationship Id="rId9" Type="http://schemas.openxmlformats.org/officeDocument/2006/relationships/customXml" Target="../ink/ink5.xml"/></Relationships>
</file>

<file path=xl/drawings/_rels/drawing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6.xml.rels><?xml version="1.0" encoding="UTF-8" standalone="yes"?>
<Relationships xmlns="http://schemas.openxmlformats.org/package/2006/relationships"><Relationship Id="rId8" Type="http://schemas.openxmlformats.org/officeDocument/2006/relationships/image" Target="../media/image21.png"/><Relationship Id="rId3" Type="http://schemas.openxmlformats.org/officeDocument/2006/relationships/image" Target="../media/image18.png"/><Relationship Id="rId7" Type="http://schemas.openxmlformats.org/officeDocument/2006/relationships/customXml" Target="../ink/ink7.xml"/><Relationship Id="rId2" Type="http://schemas.openxmlformats.org/officeDocument/2006/relationships/image" Target="../media/image17.png"/><Relationship Id="rId1" Type="http://schemas.openxmlformats.org/officeDocument/2006/relationships/image" Target="../media/image16.png"/><Relationship Id="rId6" Type="http://schemas.openxmlformats.org/officeDocument/2006/relationships/image" Target="../media/image20.png"/><Relationship Id="rId5" Type="http://schemas.openxmlformats.org/officeDocument/2006/relationships/image" Target="../media/image19.png"/><Relationship Id="rId4" Type="http://schemas.openxmlformats.org/officeDocument/2006/relationships/customXml" Target="../ink/ink6.xml"/></Relationships>
</file>

<file path=xl/drawings/_rels/drawing7.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8.xml.rels><?xml version="1.0" encoding="UTF-8" standalone="yes"?>
<Relationships xmlns="http://schemas.openxmlformats.org/package/2006/relationships"><Relationship Id="rId8" Type="http://schemas.openxmlformats.org/officeDocument/2006/relationships/image" Target="../media/image28.png"/><Relationship Id="rId13" Type="http://schemas.openxmlformats.org/officeDocument/2006/relationships/image" Target="../media/image31.png"/><Relationship Id="rId18" Type="http://schemas.openxmlformats.org/officeDocument/2006/relationships/image" Target="../media/image34.png"/><Relationship Id="rId3" Type="http://schemas.openxmlformats.org/officeDocument/2006/relationships/customXml" Target="../ink/ink8.xml"/><Relationship Id="rId7" Type="http://schemas.openxmlformats.org/officeDocument/2006/relationships/customXml" Target="../ink/ink10.xml"/><Relationship Id="rId12" Type="http://schemas.openxmlformats.org/officeDocument/2006/relationships/image" Target="../media/image30.png"/><Relationship Id="rId17" Type="http://schemas.openxmlformats.org/officeDocument/2006/relationships/image" Target="../media/image33.png"/><Relationship Id="rId2" Type="http://schemas.openxmlformats.org/officeDocument/2006/relationships/image" Target="../media/image25.png"/><Relationship Id="rId16" Type="http://schemas.openxmlformats.org/officeDocument/2006/relationships/customXml" Target="../ink/ink14.xml"/><Relationship Id="rId1" Type="http://schemas.openxmlformats.org/officeDocument/2006/relationships/image" Target="../media/image24.png"/><Relationship Id="rId6" Type="http://schemas.openxmlformats.org/officeDocument/2006/relationships/image" Target="../media/image27.png"/><Relationship Id="rId11" Type="http://schemas.openxmlformats.org/officeDocument/2006/relationships/customXml" Target="../ink/ink12.xml"/><Relationship Id="rId5" Type="http://schemas.openxmlformats.org/officeDocument/2006/relationships/customXml" Target="../ink/ink9.xml"/><Relationship Id="rId15" Type="http://schemas.openxmlformats.org/officeDocument/2006/relationships/image" Target="../media/image32.png"/><Relationship Id="rId10" Type="http://schemas.openxmlformats.org/officeDocument/2006/relationships/image" Target="../media/image29.png"/><Relationship Id="rId4" Type="http://schemas.openxmlformats.org/officeDocument/2006/relationships/image" Target="../media/image26.png"/><Relationship Id="rId9" Type="http://schemas.openxmlformats.org/officeDocument/2006/relationships/customXml" Target="../ink/ink11.xml"/><Relationship Id="rId14" Type="http://schemas.openxmlformats.org/officeDocument/2006/relationships/customXml" Target="../ink/ink13.xml"/></Relationships>
</file>

<file path=xl/drawings/_rels/drawing9.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customXml" Target="../ink/ink15.xml"/><Relationship Id="rId1" Type="http://schemas.openxmlformats.org/officeDocument/2006/relationships/image" Target="../media/image35.png"/><Relationship Id="rId5" Type="http://schemas.openxmlformats.org/officeDocument/2006/relationships/image" Target="../media/image37.png"/><Relationship Id="rId4" Type="http://schemas.openxmlformats.org/officeDocument/2006/relationships/customXml" Target="../ink/ink16.xml"/></Relationships>
</file>

<file path=xl/drawings/_rels/drawing10.xml.rels><?xml version="1.0" encoding="UTF-8" standalone="yes"?>
<Relationships xmlns="http://schemas.openxmlformats.org/package/2006/relationships"><Relationship Id="rId8" Type="http://schemas.openxmlformats.org/officeDocument/2006/relationships/customXml" Target="../ink/ink19.xml"/><Relationship Id="rId13" Type="http://schemas.openxmlformats.org/officeDocument/2006/relationships/image" Target="../media/image45.png"/><Relationship Id="rId18" Type="http://schemas.openxmlformats.org/officeDocument/2006/relationships/customXml" Target="../ink/ink24.xml"/><Relationship Id="rId26" Type="http://schemas.openxmlformats.org/officeDocument/2006/relationships/image" Target="../media/image53.png"/><Relationship Id="rId3" Type="http://schemas.openxmlformats.org/officeDocument/2006/relationships/image" Target="../media/image40.png"/><Relationship Id="rId21" Type="http://schemas.openxmlformats.org/officeDocument/2006/relationships/image" Target="../media/image49.png"/><Relationship Id="rId7" Type="http://schemas.openxmlformats.org/officeDocument/2006/relationships/image" Target="../media/image42.png"/><Relationship Id="rId12" Type="http://schemas.openxmlformats.org/officeDocument/2006/relationships/customXml" Target="../ink/ink21.xml"/><Relationship Id="rId17" Type="http://schemas.openxmlformats.org/officeDocument/2006/relationships/image" Target="../media/image47.png"/><Relationship Id="rId25" Type="http://schemas.openxmlformats.org/officeDocument/2006/relationships/image" Target="../media/image52.png"/><Relationship Id="rId2" Type="http://schemas.openxmlformats.org/officeDocument/2006/relationships/image" Target="../media/image39.png"/><Relationship Id="rId16" Type="http://schemas.openxmlformats.org/officeDocument/2006/relationships/customXml" Target="../ink/ink23.xml"/><Relationship Id="rId20" Type="http://schemas.openxmlformats.org/officeDocument/2006/relationships/customXml" Target="../ink/ink25.xml"/><Relationship Id="rId1" Type="http://schemas.openxmlformats.org/officeDocument/2006/relationships/image" Target="../media/image38.png"/><Relationship Id="rId6" Type="http://schemas.openxmlformats.org/officeDocument/2006/relationships/customXml" Target="../ink/ink18.xml"/><Relationship Id="rId11" Type="http://schemas.openxmlformats.org/officeDocument/2006/relationships/image" Target="../media/image44.png"/><Relationship Id="rId24" Type="http://schemas.openxmlformats.org/officeDocument/2006/relationships/customXml" Target="../ink/ink26.xml"/><Relationship Id="rId5" Type="http://schemas.openxmlformats.org/officeDocument/2006/relationships/image" Target="../media/image41.png"/><Relationship Id="rId15" Type="http://schemas.openxmlformats.org/officeDocument/2006/relationships/image" Target="../media/image46.png"/><Relationship Id="rId23" Type="http://schemas.openxmlformats.org/officeDocument/2006/relationships/image" Target="../media/image51.png"/><Relationship Id="rId10" Type="http://schemas.openxmlformats.org/officeDocument/2006/relationships/customXml" Target="../ink/ink20.xml"/><Relationship Id="rId19" Type="http://schemas.openxmlformats.org/officeDocument/2006/relationships/image" Target="../media/image48.png"/><Relationship Id="rId4" Type="http://schemas.openxmlformats.org/officeDocument/2006/relationships/customXml" Target="../ink/ink17.xml"/><Relationship Id="rId9" Type="http://schemas.openxmlformats.org/officeDocument/2006/relationships/image" Target="../media/image43.png"/><Relationship Id="rId14" Type="http://schemas.openxmlformats.org/officeDocument/2006/relationships/customXml" Target="../ink/ink22.xml"/><Relationship Id="rId22" Type="http://schemas.openxmlformats.org/officeDocument/2006/relationships/image" Target="../media/image50.png"/></Relationships>
</file>

<file path=xl/drawings/_rels/drawing11.xml.rels><?xml version="1.0" encoding="UTF-8" standalone="yes"?>
<Relationships xmlns="http://schemas.openxmlformats.org/package/2006/relationships"><Relationship Id="rId3" Type="http://schemas.openxmlformats.org/officeDocument/2006/relationships/image" Target="../media/image56.png"/><Relationship Id="rId2" Type="http://schemas.openxmlformats.org/officeDocument/2006/relationships/image" Target="../media/image55.png"/><Relationship Id="rId1" Type="http://schemas.openxmlformats.org/officeDocument/2006/relationships/image" Target="../media/image54.png"/></Relationships>
</file>

<file path=xl/drawings/_rels/drawing12.xml.rels><?xml version="1.0" encoding="UTF-8" standalone="yes"?>
<Relationships xmlns="http://schemas.openxmlformats.org/package/2006/relationships"><Relationship Id="rId8" Type="http://schemas.openxmlformats.org/officeDocument/2006/relationships/customXml" Target="../ink/ink29.xml"/><Relationship Id="rId13" Type="http://schemas.openxmlformats.org/officeDocument/2006/relationships/image" Target="../media/image64.png"/><Relationship Id="rId18" Type="http://schemas.openxmlformats.org/officeDocument/2006/relationships/customXml" Target="../ink/ink34.xml"/><Relationship Id="rId3" Type="http://schemas.openxmlformats.org/officeDocument/2006/relationships/image" Target="../media/image59.png"/><Relationship Id="rId7" Type="http://schemas.openxmlformats.org/officeDocument/2006/relationships/image" Target="../media/image61.png"/><Relationship Id="rId12" Type="http://schemas.openxmlformats.org/officeDocument/2006/relationships/customXml" Target="../ink/ink31.xml"/><Relationship Id="rId17" Type="http://schemas.openxmlformats.org/officeDocument/2006/relationships/image" Target="../media/image66.png"/><Relationship Id="rId2" Type="http://schemas.openxmlformats.org/officeDocument/2006/relationships/image" Target="../media/image58.png"/><Relationship Id="rId16" Type="http://schemas.openxmlformats.org/officeDocument/2006/relationships/customXml" Target="../ink/ink33.xml"/><Relationship Id="rId1" Type="http://schemas.openxmlformats.org/officeDocument/2006/relationships/image" Target="../media/image57.png"/><Relationship Id="rId6" Type="http://schemas.openxmlformats.org/officeDocument/2006/relationships/customXml" Target="../ink/ink28.xml"/><Relationship Id="rId11" Type="http://schemas.openxmlformats.org/officeDocument/2006/relationships/image" Target="../media/image63.png"/><Relationship Id="rId5" Type="http://schemas.openxmlformats.org/officeDocument/2006/relationships/image" Target="../media/image60.png"/><Relationship Id="rId15" Type="http://schemas.openxmlformats.org/officeDocument/2006/relationships/image" Target="../media/image65.png"/><Relationship Id="rId10" Type="http://schemas.openxmlformats.org/officeDocument/2006/relationships/customXml" Target="../ink/ink30.xml"/><Relationship Id="rId19" Type="http://schemas.openxmlformats.org/officeDocument/2006/relationships/image" Target="../media/image67.png"/><Relationship Id="rId4" Type="http://schemas.openxmlformats.org/officeDocument/2006/relationships/customXml" Target="../ink/ink27.xml"/><Relationship Id="rId9" Type="http://schemas.openxmlformats.org/officeDocument/2006/relationships/image" Target="../media/image62.png"/><Relationship Id="rId14" Type="http://schemas.openxmlformats.org/officeDocument/2006/relationships/customXml" Target="../ink/ink32.xml"/></Relationships>
</file>

<file path=xl/drawings/_rels/drawing13.xml.rels><?xml version="1.0" encoding="UTF-8" standalone="yes"?>
<Relationships xmlns="http://schemas.openxmlformats.org/package/2006/relationships"><Relationship Id="rId8" Type="http://schemas.openxmlformats.org/officeDocument/2006/relationships/customXml" Target="../ink/ink37.xml"/><Relationship Id="rId13" Type="http://schemas.openxmlformats.org/officeDocument/2006/relationships/image" Target="../media/image75.png"/><Relationship Id="rId3" Type="http://schemas.openxmlformats.org/officeDocument/2006/relationships/image" Target="../media/image70.png"/><Relationship Id="rId7" Type="http://schemas.openxmlformats.org/officeDocument/2006/relationships/image" Target="../media/image72.png"/><Relationship Id="rId12" Type="http://schemas.openxmlformats.org/officeDocument/2006/relationships/customXml" Target="../ink/ink39.xml"/><Relationship Id="rId17" Type="http://schemas.openxmlformats.org/officeDocument/2006/relationships/image" Target="../media/image77.png"/><Relationship Id="rId2" Type="http://schemas.openxmlformats.org/officeDocument/2006/relationships/image" Target="../media/image69.png"/><Relationship Id="rId16" Type="http://schemas.openxmlformats.org/officeDocument/2006/relationships/customXml" Target="../ink/ink41.xml"/><Relationship Id="rId1" Type="http://schemas.openxmlformats.org/officeDocument/2006/relationships/image" Target="../media/image68.png"/><Relationship Id="rId6" Type="http://schemas.openxmlformats.org/officeDocument/2006/relationships/customXml" Target="../ink/ink36.xml"/><Relationship Id="rId11" Type="http://schemas.openxmlformats.org/officeDocument/2006/relationships/image" Target="../media/image74.png"/><Relationship Id="rId5" Type="http://schemas.openxmlformats.org/officeDocument/2006/relationships/image" Target="../media/image71.png"/><Relationship Id="rId15" Type="http://schemas.openxmlformats.org/officeDocument/2006/relationships/image" Target="../media/image76.png"/><Relationship Id="rId10" Type="http://schemas.openxmlformats.org/officeDocument/2006/relationships/customXml" Target="../ink/ink38.xml"/><Relationship Id="rId4" Type="http://schemas.openxmlformats.org/officeDocument/2006/relationships/customXml" Target="../ink/ink35.xml"/><Relationship Id="rId9" Type="http://schemas.openxmlformats.org/officeDocument/2006/relationships/image" Target="../media/image73.png"/><Relationship Id="rId14" Type="http://schemas.openxmlformats.org/officeDocument/2006/relationships/customXml" Target="../ink/ink40.xml"/></Relationships>
</file>

<file path=xl/drawings/_rels/drawing14.xml.rels><?xml version="1.0" encoding="UTF-8" standalone="yes"?>
<Relationships xmlns="http://schemas.openxmlformats.org/package/2006/relationships"><Relationship Id="rId8" Type="http://schemas.openxmlformats.org/officeDocument/2006/relationships/customXml" Target="../ink/ink45.xml"/><Relationship Id="rId13" Type="http://schemas.openxmlformats.org/officeDocument/2006/relationships/image" Target="../media/image84.png"/><Relationship Id="rId3" Type="http://schemas.openxmlformats.org/officeDocument/2006/relationships/image" Target="../media/image79.png"/><Relationship Id="rId7" Type="http://schemas.openxmlformats.org/officeDocument/2006/relationships/image" Target="../media/image81.png"/><Relationship Id="rId12" Type="http://schemas.openxmlformats.org/officeDocument/2006/relationships/customXml" Target="../ink/ink47.xml"/><Relationship Id="rId2" Type="http://schemas.openxmlformats.org/officeDocument/2006/relationships/customXml" Target="../ink/ink42.xml"/><Relationship Id="rId1" Type="http://schemas.openxmlformats.org/officeDocument/2006/relationships/image" Target="../media/image78.png"/><Relationship Id="rId6" Type="http://schemas.openxmlformats.org/officeDocument/2006/relationships/customXml" Target="../ink/ink44.xml"/><Relationship Id="rId11" Type="http://schemas.openxmlformats.org/officeDocument/2006/relationships/image" Target="../media/image83.png"/><Relationship Id="rId5" Type="http://schemas.openxmlformats.org/officeDocument/2006/relationships/image" Target="../media/image80.png"/><Relationship Id="rId10" Type="http://schemas.openxmlformats.org/officeDocument/2006/relationships/customXml" Target="../ink/ink46.xml"/><Relationship Id="rId4" Type="http://schemas.openxmlformats.org/officeDocument/2006/relationships/customXml" Target="../ink/ink43.xml"/><Relationship Id="rId9" Type="http://schemas.openxmlformats.org/officeDocument/2006/relationships/image" Target="../media/image82.png"/></Relationships>
</file>

<file path=xl/drawings/_rels/drawing15.xml.rels><?xml version="1.0" encoding="UTF-8" standalone="yes"?>
<Relationships xmlns="http://schemas.openxmlformats.org/package/2006/relationships"><Relationship Id="rId3" Type="http://schemas.openxmlformats.org/officeDocument/2006/relationships/image" Target="../media/image86.png"/><Relationship Id="rId2" Type="http://schemas.openxmlformats.org/officeDocument/2006/relationships/customXml" Target="../ink/ink48.xml"/><Relationship Id="rId1" Type="http://schemas.openxmlformats.org/officeDocument/2006/relationships/image" Target="../media/image85.png"/><Relationship Id="rId5" Type="http://schemas.openxmlformats.org/officeDocument/2006/relationships/image" Target="../media/image87.png"/><Relationship Id="rId4" Type="http://schemas.openxmlformats.org/officeDocument/2006/relationships/customXml" Target="../ink/ink49.xml"/></Relationships>
</file>

<file path=xl/drawings/_rels/drawing16.xml.rels><?xml version="1.0" encoding="UTF-8" standalone="yes"?>
<Relationships xmlns="http://schemas.openxmlformats.org/package/2006/relationships"><Relationship Id="rId8" Type="http://schemas.openxmlformats.org/officeDocument/2006/relationships/image" Target="../media/image92.png"/><Relationship Id="rId3" Type="http://schemas.openxmlformats.org/officeDocument/2006/relationships/customXml" Target="../ink/ink50.xml"/><Relationship Id="rId7" Type="http://schemas.openxmlformats.org/officeDocument/2006/relationships/customXml" Target="../ink/ink52.xml"/><Relationship Id="rId2" Type="http://schemas.openxmlformats.org/officeDocument/2006/relationships/image" Target="../media/image89.png"/><Relationship Id="rId1" Type="http://schemas.openxmlformats.org/officeDocument/2006/relationships/image" Target="../media/image88.png"/><Relationship Id="rId6" Type="http://schemas.openxmlformats.org/officeDocument/2006/relationships/image" Target="../media/image91.png"/><Relationship Id="rId5" Type="http://schemas.openxmlformats.org/officeDocument/2006/relationships/customXml" Target="../ink/ink51.xml"/><Relationship Id="rId4" Type="http://schemas.openxmlformats.org/officeDocument/2006/relationships/image" Target="../media/image90.png"/></Relationships>
</file>

<file path=xl/drawings/_rels/drawing17.xml.rels><?xml version="1.0" encoding="UTF-8" standalone="yes"?>
<Relationships xmlns="http://schemas.openxmlformats.org/package/2006/relationships"><Relationship Id="rId8" Type="http://schemas.openxmlformats.org/officeDocument/2006/relationships/customXml" Target="../ink/ink56.xml"/><Relationship Id="rId3" Type="http://schemas.openxmlformats.org/officeDocument/2006/relationships/image" Target="../media/image94.png"/><Relationship Id="rId7" Type="http://schemas.openxmlformats.org/officeDocument/2006/relationships/image" Target="../media/image96.png"/><Relationship Id="rId2" Type="http://schemas.openxmlformats.org/officeDocument/2006/relationships/customXml" Target="../ink/ink53.xml"/><Relationship Id="rId1" Type="http://schemas.openxmlformats.org/officeDocument/2006/relationships/image" Target="../media/image93.png"/><Relationship Id="rId6" Type="http://schemas.openxmlformats.org/officeDocument/2006/relationships/customXml" Target="../ink/ink55.xml"/><Relationship Id="rId11" Type="http://schemas.openxmlformats.org/officeDocument/2006/relationships/image" Target="../media/image98.png"/><Relationship Id="rId5" Type="http://schemas.openxmlformats.org/officeDocument/2006/relationships/image" Target="../media/image95.png"/><Relationship Id="rId10" Type="http://schemas.openxmlformats.org/officeDocument/2006/relationships/customXml" Target="../ink/ink57.xml"/><Relationship Id="rId4" Type="http://schemas.openxmlformats.org/officeDocument/2006/relationships/customXml" Target="../ink/ink54.xml"/><Relationship Id="rId9" Type="http://schemas.openxmlformats.org/officeDocument/2006/relationships/image" Target="../media/image97.png"/></Relationships>
</file>

<file path=xl/drawings/_rels/drawing18.xml.rels><?xml version="1.0" encoding="UTF-8" standalone="yes"?>
<Relationships xmlns="http://schemas.openxmlformats.org/package/2006/relationships"><Relationship Id="rId2" Type="http://schemas.openxmlformats.org/officeDocument/2006/relationships/image" Target="../media/image89.png"/><Relationship Id="rId1" Type="http://schemas.openxmlformats.org/officeDocument/2006/relationships/image" Target="../media/image99.png"/></Relationships>
</file>

<file path=xl/drawings/_rels/drawing19.xml.rels><?xml version="1.0" encoding="UTF-8" standalone="yes"?>
<Relationships xmlns="http://schemas.openxmlformats.org/package/2006/relationships"><Relationship Id="rId8" Type="http://schemas.openxmlformats.org/officeDocument/2006/relationships/image" Target="../media/image104.png"/><Relationship Id="rId3" Type="http://schemas.openxmlformats.org/officeDocument/2006/relationships/customXml" Target="../ink/ink58.xml"/><Relationship Id="rId7" Type="http://schemas.openxmlformats.org/officeDocument/2006/relationships/customXml" Target="../ink/ink60.xml"/><Relationship Id="rId2" Type="http://schemas.openxmlformats.org/officeDocument/2006/relationships/image" Target="../media/image101.png"/><Relationship Id="rId1" Type="http://schemas.openxmlformats.org/officeDocument/2006/relationships/image" Target="../media/image100.png"/><Relationship Id="rId6" Type="http://schemas.openxmlformats.org/officeDocument/2006/relationships/image" Target="../media/image103.png"/><Relationship Id="rId5" Type="http://schemas.openxmlformats.org/officeDocument/2006/relationships/customXml" Target="../ink/ink59.xml"/><Relationship Id="rId4" Type="http://schemas.openxmlformats.org/officeDocument/2006/relationships/image" Target="../media/image10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05.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0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07.png"/></Relationships>
</file>

<file path=xl/drawings/drawing1.xml><?xml version="1.0" encoding="utf-8"?>
<xdr:wsDr xmlns:xdr="http://schemas.openxmlformats.org/drawingml/2006/spreadsheetDrawing" xmlns:a="http://schemas.openxmlformats.org/drawingml/2006/main">
  <xdr:twoCellAnchor>
    <xdr:from>
      <xdr:col>0</xdr:col>
      <xdr:colOff>662940</xdr:colOff>
      <xdr:row>7</xdr:row>
      <xdr:rowOff>0</xdr:rowOff>
    </xdr:from>
    <xdr:to>
      <xdr:col>15</xdr:col>
      <xdr:colOff>152400</xdr:colOff>
      <xdr:row>11</xdr:row>
      <xdr:rowOff>137160</xdr:rowOff>
    </xdr:to>
    <xdr:sp macro="" textlink="">
      <xdr:nvSpPr>
        <xdr:cNvPr id="2" name="תיבת טקסט 1">
          <a:extLst>
            <a:ext uri="{FF2B5EF4-FFF2-40B4-BE49-F238E27FC236}">
              <a16:creationId xmlns:a16="http://schemas.microsoft.com/office/drawing/2014/main" id="{EEF57A94-AEE1-BA61-90CD-759D4C3F059C}"/>
            </a:ext>
          </a:extLst>
        </xdr:cNvPr>
        <xdr:cNvSpPr txBox="1"/>
      </xdr:nvSpPr>
      <xdr:spPr>
        <a:xfrm>
          <a:off x="10976244240" y="2407920"/>
          <a:ext cx="9547860" cy="838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r>
            <a:rPr lang="he-IL" sz="1100"/>
            <a:t>קישור</a:t>
          </a:r>
          <a:r>
            <a:rPr lang="he-IL" sz="1100" baseline="0"/>
            <a:t> לכל המבצעים:</a:t>
          </a:r>
        </a:p>
        <a:p>
          <a:pPr algn="r" rtl="1"/>
          <a:r>
            <a:rPr lang="af-ZA" sz="1100"/>
            <a:t>https://roy-idan.co.il/%d7%9e%d7%97%d7%99%d7%a8%d7%95%d7%9f-%d7%a7%d7%95%d7%a8%d7%a1%d7%99%d7%9d-%d7%91%d7%99%d7%94%d7%a1-%d7%9c%d7%9e%d7%a0%d7%a2%d7%a1-%d7%a1%d7%9e%d7%a1%d7%98%d7%a8-%d7%91-2025-%d7%94%d7%9e%d7%9b/</a:t>
          </a:r>
          <a:endParaRPr lang="he-IL" sz="1100"/>
        </a:p>
        <a:p>
          <a:pPr algn="r" rtl="1"/>
          <a:endParaRPr lang="he-IL" sz="1100"/>
        </a:p>
        <a:p>
          <a:pPr algn="r" rtl="1"/>
          <a:endParaRPr lang="he-IL" sz="1100"/>
        </a:p>
      </xdr:txBody>
    </xdr:sp>
    <xdr:clientData/>
  </xdr:twoCellAnchor>
  <xdr:twoCellAnchor editAs="oneCell">
    <xdr:from>
      <xdr:col>15</xdr:col>
      <xdr:colOff>586740</xdr:colOff>
      <xdr:row>1</xdr:row>
      <xdr:rowOff>7620</xdr:rowOff>
    </xdr:from>
    <xdr:to>
      <xdr:col>23</xdr:col>
      <xdr:colOff>490320</xdr:colOff>
      <xdr:row>21</xdr:row>
      <xdr:rowOff>17800</xdr:rowOff>
    </xdr:to>
    <xdr:pic>
      <xdr:nvPicPr>
        <xdr:cNvPr id="3" name="תמונה 2">
          <a:extLst>
            <a:ext uri="{FF2B5EF4-FFF2-40B4-BE49-F238E27FC236}">
              <a16:creationId xmlns:a16="http://schemas.microsoft.com/office/drawing/2014/main" id="{85D8D5F5-09AD-B2F5-73F1-6259AF2047C0}"/>
            </a:ext>
          </a:extLst>
        </xdr:cNvPr>
        <xdr:cNvPicPr>
          <a:picLocks noChangeAspect="1"/>
        </xdr:cNvPicPr>
      </xdr:nvPicPr>
      <xdr:blipFill>
        <a:blip xmlns:r="http://schemas.openxmlformats.org/officeDocument/2006/relationships" r:embed="rId1"/>
        <a:stretch>
          <a:fillRect/>
        </a:stretch>
      </xdr:blipFill>
      <xdr:spPr>
        <a:xfrm>
          <a:off x="10970541840" y="182880"/>
          <a:ext cx="5268060" cy="4696480"/>
        </a:xfrm>
        <a:prstGeom prst="rect">
          <a:avLst/>
        </a:prstGeom>
      </xdr:spPr>
    </xdr:pic>
    <xdr:clientData/>
  </xdr:twoCellAnchor>
  <xdr:twoCellAnchor>
    <xdr:from>
      <xdr:col>1</xdr:col>
      <xdr:colOff>7620</xdr:colOff>
      <xdr:row>15</xdr:row>
      <xdr:rowOff>30480</xdr:rowOff>
    </xdr:from>
    <xdr:to>
      <xdr:col>12</xdr:col>
      <xdr:colOff>152400</xdr:colOff>
      <xdr:row>25</xdr:row>
      <xdr:rowOff>91440</xdr:rowOff>
    </xdr:to>
    <xdr:sp macro="" textlink="">
      <xdr:nvSpPr>
        <xdr:cNvPr id="4" name="תיבת טקסט 3">
          <a:extLst>
            <a:ext uri="{FF2B5EF4-FFF2-40B4-BE49-F238E27FC236}">
              <a16:creationId xmlns:a16="http://schemas.microsoft.com/office/drawing/2014/main" id="{14E509F4-094B-0A53-7D78-AE2A0AE02C86}"/>
            </a:ext>
          </a:extLst>
        </xdr:cNvPr>
        <xdr:cNvSpPr txBox="1"/>
      </xdr:nvSpPr>
      <xdr:spPr>
        <a:xfrm>
          <a:off x="10978255920" y="3840480"/>
          <a:ext cx="7520940" cy="1813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r>
            <a:rPr lang="he-IL" sz="1800"/>
            <a:t>כתובת האתר:</a:t>
          </a:r>
        </a:p>
        <a:p>
          <a:pPr algn="r" rtl="1"/>
          <a:r>
            <a:rPr lang="af-ZA" sz="1800"/>
            <a:t>https://roy-idan.co.il/</a:t>
          </a:r>
          <a:endParaRPr lang="he-IL" sz="1800"/>
        </a:p>
        <a:p>
          <a:pPr algn="r" rtl="1"/>
          <a:endParaRPr lang="he-IL" sz="1800"/>
        </a:p>
        <a:p>
          <a:pPr algn="r" rtl="1"/>
          <a:r>
            <a:rPr lang="he-IL" sz="1800"/>
            <a:t>אורך קורס ממוצע להכנה למבחן כ 8 שעות</a:t>
          </a:r>
          <a:r>
            <a:rPr lang="he-IL" sz="1800" baseline="0"/>
            <a:t> בלבד.</a:t>
          </a:r>
        </a:p>
        <a:p>
          <a:pPr algn="r" rtl="1"/>
          <a:r>
            <a:rPr lang="he-IL" sz="1800" baseline="0"/>
            <a:t>ברור שתספיקו לראות כל קורס כמה פעמים עד המבחן!</a:t>
          </a:r>
        </a:p>
        <a:p>
          <a:pPr algn="r" rtl="1"/>
          <a:r>
            <a:rPr lang="he-IL" sz="1800" baseline="0"/>
            <a:t>הקורסים מלמדים הכל מאפס וכוללים רק פתרון שאלות ממבחנים, הכל לפי נושאים!</a:t>
          </a:r>
          <a:endParaRPr lang="he-IL" sz="1800"/>
        </a:p>
      </xdr:txBody>
    </xdr:sp>
    <xdr:clientData/>
  </xdr:twoCellAnchor>
  <xdr:twoCellAnchor editAs="oneCell">
    <xdr:from>
      <xdr:col>13</xdr:col>
      <xdr:colOff>30480</xdr:colOff>
      <xdr:row>21</xdr:row>
      <xdr:rowOff>154802</xdr:rowOff>
    </xdr:from>
    <xdr:to>
      <xdr:col>25</xdr:col>
      <xdr:colOff>574885</xdr:colOff>
      <xdr:row>41</xdr:row>
      <xdr:rowOff>76789</xdr:rowOff>
    </xdr:to>
    <xdr:pic>
      <xdr:nvPicPr>
        <xdr:cNvPr id="5" name="תמונה 4">
          <a:extLst>
            <a:ext uri="{FF2B5EF4-FFF2-40B4-BE49-F238E27FC236}">
              <a16:creationId xmlns:a16="http://schemas.microsoft.com/office/drawing/2014/main" id="{65E32DE7-9D7C-97FC-6FBC-11425C43506F}"/>
            </a:ext>
          </a:extLst>
        </xdr:cNvPr>
        <xdr:cNvPicPr>
          <a:picLocks noChangeAspect="1"/>
        </xdr:cNvPicPr>
      </xdr:nvPicPr>
      <xdr:blipFill>
        <a:blip xmlns:r="http://schemas.openxmlformats.org/officeDocument/2006/relationships" r:embed="rId2"/>
        <a:stretch>
          <a:fillRect/>
        </a:stretch>
      </xdr:blipFill>
      <xdr:spPr>
        <a:xfrm>
          <a:off x="10969116155" y="5016362"/>
          <a:ext cx="8591125" cy="34271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45</xdr:row>
      <xdr:rowOff>171044</xdr:rowOff>
    </xdr:from>
    <xdr:to>
      <xdr:col>11</xdr:col>
      <xdr:colOff>503951</xdr:colOff>
      <xdr:row>67</xdr:row>
      <xdr:rowOff>15240</xdr:rowOff>
    </xdr:to>
    <xdr:pic>
      <xdr:nvPicPr>
        <xdr:cNvPr id="2" name="תמונה 1">
          <a:extLst>
            <a:ext uri="{FF2B5EF4-FFF2-40B4-BE49-F238E27FC236}">
              <a16:creationId xmlns:a16="http://schemas.microsoft.com/office/drawing/2014/main" id="{E7B7F21B-6D77-9431-3DD0-5919BFC12B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1014044685" y="8535115"/>
          <a:ext cx="7899833" cy="3788666"/>
        </a:xfrm>
        <a:prstGeom prst="rect">
          <a:avLst/>
        </a:prstGeom>
      </xdr:spPr>
    </xdr:pic>
    <xdr:clientData/>
  </xdr:twoCellAnchor>
  <xdr:twoCellAnchor editAs="oneCell">
    <xdr:from>
      <xdr:col>0</xdr:col>
      <xdr:colOff>0</xdr:colOff>
      <xdr:row>15</xdr:row>
      <xdr:rowOff>137954</xdr:rowOff>
    </xdr:from>
    <xdr:to>
      <xdr:col>13</xdr:col>
      <xdr:colOff>424094</xdr:colOff>
      <xdr:row>42</xdr:row>
      <xdr:rowOff>165399</xdr:rowOff>
    </xdr:to>
    <xdr:pic>
      <xdr:nvPicPr>
        <xdr:cNvPr id="4" name="תמונה 3">
          <a:extLst>
            <a:ext uri="{FF2B5EF4-FFF2-40B4-BE49-F238E27FC236}">
              <a16:creationId xmlns:a16="http://schemas.microsoft.com/office/drawing/2014/main" id="{C115DC02-6827-E62F-6603-A580CFDAA57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981756126" y="3124994"/>
          <a:ext cx="9141374" cy="47594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68</xdr:row>
      <xdr:rowOff>61175</xdr:rowOff>
    </xdr:from>
    <xdr:to>
      <xdr:col>14</xdr:col>
      <xdr:colOff>102865</xdr:colOff>
      <xdr:row>96</xdr:row>
      <xdr:rowOff>51099</xdr:rowOff>
    </xdr:to>
    <xdr:pic>
      <xdr:nvPicPr>
        <xdr:cNvPr id="6" name="תמונה 5">
          <a:extLst>
            <a:ext uri="{FF2B5EF4-FFF2-40B4-BE49-F238E27FC236}">
              <a16:creationId xmlns:a16="http://schemas.microsoft.com/office/drawing/2014/main" id="{3347EEE1-5015-4E9A-A644-692A35EEC0C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10983083195" y="12336995"/>
          <a:ext cx="9490705" cy="48972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178905</xdr:colOff>
      <xdr:row>21</xdr:row>
      <xdr:rowOff>148200</xdr:rowOff>
    </xdr:to>
    <xdr:pic>
      <xdr:nvPicPr>
        <xdr:cNvPr id="2" name="תמונה 1">
          <a:extLst>
            <a:ext uri="{FF2B5EF4-FFF2-40B4-BE49-F238E27FC236}">
              <a16:creationId xmlns:a16="http://schemas.microsoft.com/office/drawing/2014/main" id="{3A612393-5C02-4C48-BC45-B2BC475C5D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0961681426" y="0"/>
          <a:ext cx="5532783" cy="3964826"/>
        </a:xfrm>
        <a:prstGeom prst="rect">
          <a:avLst/>
        </a:prstGeom>
      </xdr:spPr>
    </xdr:pic>
    <xdr:clientData/>
  </xdr:twoCellAnchor>
  <xdr:twoCellAnchor editAs="oneCell">
    <xdr:from>
      <xdr:col>1</xdr:col>
      <xdr:colOff>291188</xdr:colOff>
      <xdr:row>16</xdr:row>
      <xdr:rowOff>158108</xdr:rowOff>
    </xdr:from>
    <xdr:to>
      <xdr:col>6</xdr:col>
      <xdr:colOff>350614</xdr:colOff>
      <xdr:row>17</xdr:row>
      <xdr:rowOff>79497</xdr:rowOff>
    </xdr:to>
    <mc:AlternateContent xmlns:mc="http://schemas.openxmlformats.org/markup-compatibility/2006">
      <mc:Choice xmlns:xdr14="http://schemas.microsoft.com/office/excel/2010/spreadsheetDrawing" Requires="xdr14">
        <xdr:contentPart xmlns:r="http://schemas.openxmlformats.org/officeDocument/2006/relationships" r:id="rId2">
          <xdr14:nvContentPartPr>
            <xdr14:cNvPr id="63" name="דיו 62">
              <a:extLst>
                <a:ext uri="{FF2B5EF4-FFF2-40B4-BE49-F238E27FC236}">
                  <a16:creationId xmlns:a16="http://schemas.microsoft.com/office/drawing/2014/main" id="{3F104F81-1F7E-B908-FEA5-57FEB9A1AC27}"/>
                </a:ext>
              </a:extLst>
            </xdr14:cNvPr>
            <xdr14:cNvContentPartPr/>
          </xdr14:nvContentPartPr>
          <xdr14:nvPr macro=""/>
          <xdr14:xfrm>
            <a:off x="10962848186" y="2914560"/>
            <a:ext cx="3405600" cy="106920"/>
          </xdr14:xfrm>
        </xdr:contentPart>
      </mc:Choice>
      <mc:Fallback>
        <xdr:pic>
          <xdr:nvPicPr>
            <xdr:cNvPr id="63" name="דיו 62">
              <a:extLst>
                <a:ext uri="{FF2B5EF4-FFF2-40B4-BE49-F238E27FC236}">
                  <a16:creationId xmlns:a16="http://schemas.microsoft.com/office/drawing/2014/main" id="{3F104F81-1F7E-B908-FEA5-57FEB9A1AC27}"/>
                </a:ext>
              </a:extLst>
            </xdr:cNvPr>
            <xdr:cNvPicPr/>
          </xdr:nvPicPr>
          <xdr:blipFill>
            <a:blip xmlns:r="http://schemas.openxmlformats.org/officeDocument/2006/relationships" r:embed="rId3"/>
            <a:stretch>
              <a:fillRect/>
            </a:stretch>
          </xdr:blipFill>
          <xdr:spPr>
            <a:xfrm>
              <a:off x="10962839186" y="2905920"/>
              <a:ext cx="3423240" cy="12456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8593603" cy="3558988"/>
    <xdr:pic>
      <xdr:nvPicPr>
        <xdr:cNvPr id="2" name="תמונה 1">
          <a:extLst>
            <a:ext uri="{FF2B5EF4-FFF2-40B4-BE49-F238E27FC236}">
              <a16:creationId xmlns:a16="http://schemas.microsoft.com/office/drawing/2014/main" id="{057DEEA8-35AD-4875-B5A5-A54B856A37E3}"/>
            </a:ext>
          </a:extLst>
        </xdr:cNvPr>
        <xdr:cNvPicPr>
          <a:picLocks noChangeAspect="1"/>
        </xdr:cNvPicPr>
      </xdr:nvPicPr>
      <xdr:blipFill>
        <a:blip xmlns:r="http://schemas.openxmlformats.org/officeDocument/2006/relationships" r:embed="rId1"/>
        <a:stretch>
          <a:fillRect/>
        </a:stretch>
      </xdr:blipFill>
      <xdr:spPr>
        <a:xfrm>
          <a:off x="11062613254" y="0"/>
          <a:ext cx="8593603" cy="3558988"/>
        </a:xfrm>
        <a:prstGeom prst="rect">
          <a:avLst/>
        </a:prstGeom>
      </xdr:spPr>
    </xdr:pic>
    <xdr:clientData/>
  </xdr:oneCellAnchor>
  <xdr:twoCellAnchor editAs="oneCell">
    <xdr:from>
      <xdr:col>9</xdr:col>
      <xdr:colOff>1540909</xdr:colOff>
      <xdr:row>28</xdr:row>
      <xdr:rowOff>80682</xdr:rowOff>
    </xdr:from>
    <xdr:to>
      <xdr:col>15</xdr:col>
      <xdr:colOff>2373085</xdr:colOff>
      <xdr:row>40</xdr:row>
      <xdr:rowOff>4814</xdr:rowOff>
    </xdr:to>
    <xdr:pic>
      <xdr:nvPicPr>
        <xdr:cNvPr id="4" name="תמונה 3">
          <a:extLst>
            <a:ext uri="{FF2B5EF4-FFF2-40B4-BE49-F238E27FC236}">
              <a16:creationId xmlns:a16="http://schemas.microsoft.com/office/drawing/2014/main" id="{676B3369-2C4A-CE59-E9C3-6001C8C8B9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1051416629" y="9932253"/>
          <a:ext cx="8528376" cy="22754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1676400</xdr:colOff>
      <xdr:row>22</xdr:row>
      <xdr:rowOff>457200</xdr:rowOff>
    </xdr:from>
    <xdr:to>
      <xdr:col>15</xdr:col>
      <xdr:colOff>751114</xdr:colOff>
      <xdr:row>23</xdr:row>
      <xdr:rowOff>446314</xdr:rowOff>
    </xdr:to>
    <xdr:cxnSp macro="">
      <xdr:nvCxnSpPr>
        <xdr:cNvPr id="5" name="מחבר חץ ישר 4">
          <a:extLst>
            <a:ext uri="{FF2B5EF4-FFF2-40B4-BE49-F238E27FC236}">
              <a16:creationId xmlns:a16="http://schemas.microsoft.com/office/drawing/2014/main" id="{A9AFB9D1-1846-9B1C-9E4A-ADDB8FD97CC1}"/>
            </a:ext>
          </a:extLst>
        </xdr:cNvPr>
        <xdr:cNvCxnSpPr/>
      </xdr:nvCxnSpPr>
      <xdr:spPr>
        <a:xfrm flipV="1">
          <a:off x="11053038600" y="7424057"/>
          <a:ext cx="4953000" cy="75111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15</xdr:col>
      <xdr:colOff>2089868</xdr:colOff>
      <xdr:row>27</xdr:row>
      <xdr:rowOff>54548</xdr:rowOff>
    </xdr:from>
    <xdr:to>
      <xdr:col>15</xdr:col>
      <xdr:colOff>2560748</xdr:colOff>
      <xdr:row>28</xdr:row>
      <xdr:rowOff>120326</xdr:rowOff>
    </xdr:to>
    <mc:AlternateContent xmlns:mc="http://schemas.openxmlformats.org/markup-compatibility/2006">
      <mc:Choice xmlns:xdr14="http://schemas.microsoft.com/office/excel/2010/spreadsheetDrawing" Requires="xdr14">
        <xdr:contentPart xmlns:r="http://schemas.openxmlformats.org/officeDocument/2006/relationships" r:id="rId3">
          <xdr14:nvContentPartPr>
            <xdr14:cNvPr id="21" name="דיו 20">
              <a:extLst>
                <a:ext uri="{FF2B5EF4-FFF2-40B4-BE49-F238E27FC236}">
                  <a16:creationId xmlns:a16="http://schemas.microsoft.com/office/drawing/2014/main" id="{7419CDC5-90A4-7DFB-33CA-6D92C1A8304D}"/>
                </a:ext>
              </a:extLst>
            </xdr14:cNvPr>
            <xdr14:cNvContentPartPr/>
          </xdr14:nvContentPartPr>
          <xdr14:nvPr macro=""/>
          <xdr14:xfrm>
            <a:off x="11051228966" y="9710177"/>
            <a:ext cx="470880" cy="261720"/>
          </xdr14:xfrm>
        </xdr:contentPart>
      </mc:Choice>
      <mc:Fallback>
        <xdr:pic>
          <xdr:nvPicPr>
            <xdr:cNvPr id="21" name="דיו 20">
              <a:extLst>
                <a:ext uri="{FF2B5EF4-FFF2-40B4-BE49-F238E27FC236}">
                  <a16:creationId xmlns:a16="http://schemas.microsoft.com/office/drawing/2014/main" id="{7419CDC5-90A4-7DFB-33CA-6D92C1A8304D}"/>
                </a:ext>
              </a:extLst>
            </xdr:cNvPr>
            <xdr:cNvPicPr/>
          </xdr:nvPicPr>
          <xdr:blipFill>
            <a:blip xmlns:r="http://schemas.openxmlformats.org/officeDocument/2006/relationships" r:embed="rId4"/>
            <a:stretch>
              <a:fillRect/>
            </a:stretch>
          </xdr:blipFill>
          <xdr:spPr>
            <a:xfrm>
              <a:off x="11051220326" y="9701537"/>
              <a:ext cx="488520" cy="279360"/>
            </a:xfrm>
            <a:prstGeom prst="rect">
              <a:avLst/>
            </a:prstGeom>
          </xdr:spPr>
        </xdr:pic>
      </mc:Fallback>
    </mc:AlternateContent>
    <xdr:clientData/>
  </xdr:twoCellAnchor>
  <xdr:twoCellAnchor editAs="oneCell">
    <xdr:from>
      <xdr:col>14</xdr:col>
      <xdr:colOff>1642165</xdr:colOff>
      <xdr:row>27</xdr:row>
      <xdr:rowOff>130148</xdr:rowOff>
    </xdr:from>
    <xdr:to>
      <xdr:col>15</xdr:col>
      <xdr:colOff>199148</xdr:colOff>
      <xdr:row>35</xdr:row>
      <xdr:rowOff>44726</xdr:rowOff>
    </xdr:to>
    <mc:AlternateContent xmlns:mc="http://schemas.openxmlformats.org/markup-compatibility/2006">
      <mc:Choice xmlns:xdr14="http://schemas.microsoft.com/office/excel/2010/spreadsheetDrawing" Requires="xdr14">
        <xdr:contentPart xmlns:r="http://schemas.openxmlformats.org/officeDocument/2006/relationships" r:id="rId5">
          <xdr14:nvContentPartPr>
            <xdr14:cNvPr id="26" name="דיו 25">
              <a:extLst>
                <a:ext uri="{FF2B5EF4-FFF2-40B4-BE49-F238E27FC236}">
                  <a16:creationId xmlns:a16="http://schemas.microsoft.com/office/drawing/2014/main" id="{343B837F-36CE-4A2E-40D0-96EBCFF96842}"/>
                </a:ext>
              </a:extLst>
            </xdr14:cNvPr>
            <xdr14:cNvContentPartPr/>
          </xdr14:nvContentPartPr>
          <xdr14:nvPr macro=""/>
          <xdr14:xfrm>
            <a:off x="11053590566" y="9785777"/>
            <a:ext cx="494640" cy="1482120"/>
          </xdr14:xfrm>
        </xdr:contentPart>
      </mc:Choice>
      <mc:Fallback>
        <xdr:pic>
          <xdr:nvPicPr>
            <xdr:cNvPr id="26" name="דיו 25">
              <a:extLst>
                <a:ext uri="{FF2B5EF4-FFF2-40B4-BE49-F238E27FC236}">
                  <a16:creationId xmlns:a16="http://schemas.microsoft.com/office/drawing/2014/main" id="{343B837F-36CE-4A2E-40D0-96EBCFF96842}"/>
                </a:ext>
              </a:extLst>
            </xdr:cNvPr>
            <xdr:cNvPicPr/>
          </xdr:nvPicPr>
          <xdr:blipFill>
            <a:blip xmlns:r="http://schemas.openxmlformats.org/officeDocument/2006/relationships" r:embed="rId6"/>
            <a:stretch>
              <a:fillRect/>
            </a:stretch>
          </xdr:blipFill>
          <xdr:spPr>
            <a:xfrm>
              <a:off x="11053581920" y="9776777"/>
              <a:ext cx="512293" cy="1499760"/>
            </a:xfrm>
            <a:prstGeom prst="rect">
              <a:avLst/>
            </a:prstGeom>
          </xdr:spPr>
        </xdr:pic>
      </mc:Fallback>
    </mc:AlternateContent>
    <xdr:clientData/>
  </xdr:twoCellAnchor>
  <xdr:twoCellAnchor editAs="oneCell">
    <xdr:from>
      <xdr:col>14</xdr:col>
      <xdr:colOff>1730365</xdr:colOff>
      <xdr:row>28</xdr:row>
      <xdr:rowOff>155606</xdr:rowOff>
    </xdr:from>
    <xdr:to>
      <xdr:col>14</xdr:col>
      <xdr:colOff>1873285</xdr:colOff>
      <xdr:row>33</xdr:row>
      <xdr:rowOff>181011</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40" name="דיו 39">
              <a:extLst>
                <a:ext uri="{FF2B5EF4-FFF2-40B4-BE49-F238E27FC236}">
                  <a16:creationId xmlns:a16="http://schemas.microsoft.com/office/drawing/2014/main" id="{6BEBF2E5-A491-12BC-7EE5-CE69AF93C980}"/>
                </a:ext>
              </a:extLst>
            </xdr14:cNvPr>
            <xdr14:cNvContentPartPr/>
          </xdr14:nvContentPartPr>
          <xdr14:nvPr macro=""/>
          <xdr14:xfrm>
            <a:off x="11053854086" y="10007177"/>
            <a:ext cx="142920" cy="1005120"/>
          </xdr14:xfrm>
        </xdr:contentPart>
      </mc:Choice>
      <mc:Fallback>
        <xdr:pic>
          <xdr:nvPicPr>
            <xdr:cNvPr id="40" name="דיו 39">
              <a:extLst>
                <a:ext uri="{FF2B5EF4-FFF2-40B4-BE49-F238E27FC236}">
                  <a16:creationId xmlns:a16="http://schemas.microsoft.com/office/drawing/2014/main" id="{6BEBF2E5-A491-12BC-7EE5-CE69AF93C980}"/>
                </a:ext>
              </a:extLst>
            </xdr:cNvPr>
            <xdr:cNvPicPr/>
          </xdr:nvPicPr>
          <xdr:blipFill>
            <a:blip xmlns:r="http://schemas.openxmlformats.org/officeDocument/2006/relationships" r:embed="rId8"/>
            <a:stretch>
              <a:fillRect/>
            </a:stretch>
          </xdr:blipFill>
          <xdr:spPr>
            <a:xfrm>
              <a:off x="11053845446" y="9998537"/>
              <a:ext cx="160560" cy="1022760"/>
            </a:xfrm>
            <a:prstGeom prst="rect">
              <a:avLst/>
            </a:prstGeom>
          </xdr:spPr>
        </xdr:pic>
      </mc:Fallback>
    </mc:AlternateContent>
    <xdr:clientData/>
  </xdr:twoCellAnchor>
  <xdr:twoCellAnchor editAs="oneCell">
    <xdr:from>
      <xdr:col>8</xdr:col>
      <xdr:colOff>3818777</xdr:colOff>
      <xdr:row>33</xdr:row>
      <xdr:rowOff>42514</xdr:rowOff>
    </xdr:from>
    <xdr:to>
      <xdr:col>14</xdr:col>
      <xdr:colOff>1534045</xdr:colOff>
      <xdr:row>37</xdr:row>
      <xdr:rowOff>66223</xdr:rowOff>
    </xdr:to>
    <mc:AlternateContent xmlns:mc="http://schemas.openxmlformats.org/markup-compatibility/2006">
      <mc:Choice xmlns:xdr14="http://schemas.microsoft.com/office/excel/2010/spreadsheetDrawing" Requires="xdr14">
        <xdr:contentPart xmlns:r="http://schemas.openxmlformats.org/officeDocument/2006/relationships" r:id="rId9">
          <xdr14:nvContentPartPr>
            <xdr14:cNvPr id="45" name="דיו 44">
              <a:extLst>
                <a:ext uri="{FF2B5EF4-FFF2-40B4-BE49-F238E27FC236}">
                  <a16:creationId xmlns:a16="http://schemas.microsoft.com/office/drawing/2014/main" id="{FCDC64CE-EAA5-45BE-F991-A5CCD54C3A82}"/>
                </a:ext>
              </a:extLst>
            </xdr14:cNvPr>
            <xdr14:cNvContentPartPr/>
          </xdr14:nvContentPartPr>
          <xdr14:nvPr macro=""/>
          <xdr14:xfrm>
            <a:off x="11054193326" y="10873800"/>
            <a:ext cx="7795440" cy="807480"/>
          </xdr14:xfrm>
        </xdr:contentPart>
      </mc:Choice>
      <mc:Fallback>
        <xdr:pic>
          <xdr:nvPicPr>
            <xdr:cNvPr id="45" name="דיו 44">
              <a:extLst>
                <a:ext uri="{FF2B5EF4-FFF2-40B4-BE49-F238E27FC236}">
                  <a16:creationId xmlns:a16="http://schemas.microsoft.com/office/drawing/2014/main" id="{FCDC64CE-EAA5-45BE-F991-A5CCD54C3A82}"/>
                </a:ext>
              </a:extLst>
            </xdr:cNvPr>
            <xdr:cNvPicPr/>
          </xdr:nvPicPr>
          <xdr:blipFill>
            <a:blip xmlns:r="http://schemas.openxmlformats.org/officeDocument/2006/relationships" r:embed="rId10"/>
            <a:stretch>
              <a:fillRect/>
            </a:stretch>
          </xdr:blipFill>
          <xdr:spPr>
            <a:xfrm>
              <a:off x="11054139326" y="10765800"/>
              <a:ext cx="7903080" cy="1023120"/>
            </a:xfrm>
            <a:prstGeom prst="rect">
              <a:avLst/>
            </a:prstGeom>
          </xdr:spPr>
        </xdr:pic>
      </mc:Fallback>
    </mc:AlternateContent>
    <xdr:clientData/>
  </xdr:two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6039036" cy="5199529"/>
    <xdr:pic>
      <xdr:nvPicPr>
        <xdr:cNvPr id="2" name="תמונה 1">
          <a:extLst>
            <a:ext uri="{FF2B5EF4-FFF2-40B4-BE49-F238E27FC236}">
              <a16:creationId xmlns:a16="http://schemas.microsoft.com/office/drawing/2014/main" id="{168AD969-D663-402B-8307-8687C856E708}"/>
            </a:ext>
          </a:extLst>
        </xdr:cNvPr>
        <xdr:cNvPicPr>
          <a:picLocks noChangeAspect="1"/>
        </xdr:cNvPicPr>
      </xdr:nvPicPr>
      <xdr:blipFill>
        <a:blip xmlns:r="http://schemas.openxmlformats.org/officeDocument/2006/relationships" r:embed="rId1"/>
        <a:stretch>
          <a:fillRect/>
        </a:stretch>
      </xdr:blipFill>
      <xdr:spPr>
        <a:xfrm>
          <a:off x="11021338093" y="0"/>
          <a:ext cx="6039036" cy="5199529"/>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12</xdr:col>
      <xdr:colOff>276113</xdr:colOff>
      <xdr:row>18</xdr:row>
      <xdr:rowOff>151054</xdr:rowOff>
    </xdr:from>
    <xdr:to>
      <xdr:col>19</xdr:col>
      <xdr:colOff>466367</xdr:colOff>
      <xdr:row>25</xdr:row>
      <xdr:rowOff>158675</xdr:rowOff>
    </xdr:to>
    <xdr:pic>
      <xdr:nvPicPr>
        <xdr:cNvPr id="3" name="תמונה 2">
          <a:extLst>
            <a:ext uri="{FF2B5EF4-FFF2-40B4-BE49-F238E27FC236}">
              <a16:creationId xmlns:a16="http://schemas.microsoft.com/office/drawing/2014/main" id="{ACB46745-357C-6A84-E787-C850CAD5C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2589515" y="3396278"/>
          <a:ext cx="7666819" cy="1262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44823</xdr:colOff>
      <xdr:row>49</xdr:row>
      <xdr:rowOff>69028</xdr:rowOff>
    </xdr:from>
    <xdr:to>
      <xdr:col>22</xdr:col>
      <xdr:colOff>161813</xdr:colOff>
      <xdr:row>62</xdr:row>
      <xdr:rowOff>58846</xdr:rowOff>
    </xdr:to>
    <xdr:pic>
      <xdr:nvPicPr>
        <xdr:cNvPr id="4" name="תמונה 3">
          <a:extLst>
            <a:ext uri="{FF2B5EF4-FFF2-40B4-BE49-F238E27FC236}">
              <a16:creationId xmlns:a16="http://schemas.microsoft.com/office/drawing/2014/main" id="{666DF180-6BD2-6706-A944-58804A7DD9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0482563" y="12565828"/>
          <a:ext cx="13062025" cy="23206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15689</xdr:rowOff>
    </xdr:from>
    <xdr:to>
      <xdr:col>10</xdr:col>
      <xdr:colOff>692306</xdr:colOff>
      <xdr:row>25</xdr:row>
      <xdr:rowOff>95923</xdr:rowOff>
    </xdr:to>
    <xdr:pic>
      <xdr:nvPicPr>
        <xdr:cNvPr id="5" name="תמונה 4">
          <a:extLst>
            <a:ext uri="{FF2B5EF4-FFF2-40B4-BE49-F238E27FC236}">
              <a16:creationId xmlns:a16="http://schemas.microsoft.com/office/drawing/2014/main" id="{AD5914B7-64FB-46DD-967A-611A7F7FEED7}"/>
            </a:ext>
          </a:extLst>
        </xdr:cNvPr>
        <xdr:cNvPicPr>
          <a:picLocks noChangeAspect="1"/>
        </xdr:cNvPicPr>
      </xdr:nvPicPr>
      <xdr:blipFill>
        <a:blip xmlns:r="http://schemas.openxmlformats.org/officeDocument/2006/relationships" r:embed="rId3"/>
        <a:stretch>
          <a:fillRect/>
        </a:stretch>
      </xdr:blipFill>
      <xdr:spPr>
        <a:xfrm>
          <a:off x="11011184847" y="553571"/>
          <a:ext cx="7783388" cy="4042634"/>
        </a:xfrm>
        <a:prstGeom prst="rect">
          <a:avLst/>
        </a:prstGeom>
      </xdr:spPr>
    </xdr:pic>
    <xdr:clientData/>
  </xdr:twoCellAnchor>
  <xdr:twoCellAnchor editAs="oneCell">
    <xdr:from>
      <xdr:col>15</xdr:col>
      <xdr:colOff>822797</xdr:colOff>
      <xdr:row>25</xdr:row>
      <xdr:rowOff>35816</xdr:rowOff>
    </xdr:from>
    <xdr:to>
      <xdr:col>15</xdr:col>
      <xdr:colOff>1156877</xdr:colOff>
      <xdr:row>27</xdr:row>
      <xdr:rowOff>59547</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193" name="דיו 192">
              <a:extLst>
                <a:ext uri="{FF2B5EF4-FFF2-40B4-BE49-F238E27FC236}">
                  <a16:creationId xmlns:a16="http://schemas.microsoft.com/office/drawing/2014/main" id="{B355827B-3A12-2B81-F088-439ACEBE2683}"/>
                </a:ext>
              </a:extLst>
            </xdr14:cNvPr>
            <xdr14:cNvContentPartPr/>
          </xdr14:nvContentPartPr>
          <xdr14:nvPr macro=""/>
          <xdr14:xfrm>
            <a:off x="11007080605" y="4536098"/>
            <a:ext cx="334080" cy="382320"/>
          </xdr14:xfrm>
        </xdr:contentPart>
      </mc:Choice>
      <mc:Fallback>
        <xdr:pic>
          <xdr:nvPicPr>
            <xdr:cNvPr id="193" name="דיו 192">
              <a:extLst>
                <a:ext uri="{FF2B5EF4-FFF2-40B4-BE49-F238E27FC236}">
                  <a16:creationId xmlns:a16="http://schemas.microsoft.com/office/drawing/2014/main" id="{B355827B-3A12-2B81-F088-439ACEBE2683}"/>
                </a:ext>
              </a:extLst>
            </xdr:cNvPr>
            <xdr:cNvPicPr/>
          </xdr:nvPicPr>
          <xdr:blipFill>
            <a:blip xmlns:r="http://schemas.openxmlformats.org/officeDocument/2006/relationships" r:embed="rId5"/>
            <a:stretch>
              <a:fillRect/>
            </a:stretch>
          </xdr:blipFill>
          <xdr:spPr>
            <a:xfrm>
              <a:off x="11007074492" y="4529978"/>
              <a:ext cx="346307" cy="394560"/>
            </a:xfrm>
            <a:prstGeom prst="rect">
              <a:avLst/>
            </a:prstGeom>
          </xdr:spPr>
        </xdr:pic>
      </mc:Fallback>
    </mc:AlternateContent>
    <xdr:clientData/>
  </xdr:twoCellAnchor>
  <xdr:twoCellAnchor editAs="oneCell">
    <xdr:from>
      <xdr:col>15</xdr:col>
      <xdr:colOff>304800</xdr:colOff>
      <xdr:row>22</xdr:row>
      <xdr:rowOff>107576</xdr:rowOff>
    </xdr:from>
    <xdr:to>
      <xdr:col>16</xdr:col>
      <xdr:colOff>93727</xdr:colOff>
      <xdr:row>24</xdr:row>
      <xdr:rowOff>63357</xdr:rowOff>
    </xdr:to>
    <xdr:pic>
      <xdr:nvPicPr>
        <xdr:cNvPr id="201" name="תמונה 200">
          <a:extLst>
            <a:ext uri="{FF2B5EF4-FFF2-40B4-BE49-F238E27FC236}">
              <a16:creationId xmlns:a16="http://schemas.microsoft.com/office/drawing/2014/main" id="{19692EE6-9709-7249-ACAC-017DD02A0030}"/>
            </a:ext>
          </a:extLst>
        </xdr:cNvPr>
        <xdr:cNvPicPr>
          <a:picLocks noChangeAspect="1"/>
        </xdr:cNvPicPr>
      </xdr:nvPicPr>
      <xdr:blipFill>
        <a:blip xmlns:r="http://schemas.openxmlformats.org/officeDocument/2006/relationships" r:embed="rId6"/>
        <a:stretch>
          <a:fillRect/>
        </a:stretch>
      </xdr:blipFill>
      <xdr:spPr>
        <a:xfrm>
          <a:off x="11006799049" y="4069976"/>
          <a:ext cx="1133633" cy="314369"/>
        </a:xfrm>
        <a:prstGeom prst="rect">
          <a:avLst/>
        </a:prstGeom>
      </xdr:spPr>
    </xdr:pic>
    <xdr:clientData/>
  </xdr:twoCellAnchor>
  <xdr:twoCellAnchor editAs="oneCell">
    <xdr:from>
      <xdr:col>15</xdr:col>
      <xdr:colOff>596724</xdr:colOff>
      <xdr:row>15</xdr:row>
      <xdr:rowOff>98541</xdr:rowOff>
    </xdr:from>
    <xdr:to>
      <xdr:col>15</xdr:col>
      <xdr:colOff>1284684</xdr:colOff>
      <xdr:row>31</xdr:row>
      <xdr:rowOff>16955</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213" name="דיו 212">
              <a:extLst>
                <a:ext uri="{FF2B5EF4-FFF2-40B4-BE49-F238E27FC236}">
                  <a16:creationId xmlns:a16="http://schemas.microsoft.com/office/drawing/2014/main" id="{3FD65C47-7126-97F3-AABB-C11332148738}"/>
                </a:ext>
              </a:extLst>
            </xdr14:cNvPr>
            <xdr14:cNvContentPartPr/>
          </xdr14:nvContentPartPr>
          <xdr14:nvPr macro=""/>
          <xdr14:xfrm>
            <a:off x="11006952798" y="2805882"/>
            <a:ext cx="687960" cy="2787120"/>
          </xdr14:xfrm>
        </xdr:contentPart>
      </mc:Choice>
      <mc:Fallback>
        <xdr:pic>
          <xdr:nvPicPr>
            <xdr:cNvPr id="213" name="דיו 212">
              <a:extLst>
                <a:ext uri="{FF2B5EF4-FFF2-40B4-BE49-F238E27FC236}">
                  <a16:creationId xmlns:a16="http://schemas.microsoft.com/office/drawing/2014/main" id="{3FD65C47-7126-97F3-AABB-C11332148738}"/>
                </a:ext>
              </a:extLst>
            </xdr:cNvPr>
            <xdr:cNvPicPr/>
          </xdr:nvPicPr>
          <xdr:blipFill>
            <a:blip xmlns:r="http://schemas.openxmlformats.org/officeDocument/2006/relationships" r:embed="rId8"/>
            <a:stretch>
              <a:fillRect/>
            </a:stretch>
          </xdr:blipFill>
          <xdr:spPr>
            <a:xfrm>
              <a:off x="11006943803" y="2796882"/>
              <a:ext cx="705591" cy="2804760"/>
            </a:xfrm>
            <a:prstGeom prst="rect">
              <a:avLst/>
            </a:prstGeom>
          </xdr:spPr>
        </xdr:pic>
      </mc:Fallback>
    </mc:AlternateContent>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660742</xdr:colOff>
      <xdr:row>11</xdr:row>
      <xdr:rowOff>489857</xdr:rowOff>
    </xdr:to>
    <xdr:pic>
      <xdr:nvPicPr>
        <xdr:cNvPr id="2" name="תמונה 1">
          <a:extLst>
            <a:ext uri="{FF2B5EF4-FFF2-40B4-BE49-F238E27FC236}">
              <a16:creationId xmlns:a16="http://schemas.microsoft.com/office/drawing/2014/main" id="{FB33986D-7FCB-E5A6-507D-79D79B4E0759}"/>
            </a:ext>
          </a:extLst>
        </xdr:cNvPr>
        <xdr:cNvPicPr>
          <a:picLocks noChangeAspect="1"/>
        </xdr:cNvPicPr>
      </xdr:nvPicPr>
      <xdr:blipFill>
        <a:blip xmlns:r="http://schemas.openxmlformats.org/officeDocument/2006/relationships" r:embed="rId1"/>
        <a:stretch>
          <a:fillRect/>
        </a:stretch>
      </xdr:blipFill>
      <xdr:spPr>
        <a:xfrm>
          <a:off x="11059094344" y="0"/>
          <a:ext cx="9140713" cy="5573486"/>
        </a:xfrm>
        <a:prstGeom prst="rect">
          <a:avLst/>
        </a:prstGeom>
      </xdr:spPr>
    </xdr:pic>
    <xdr:clientData/>
  </xdr:twoCellAnchor>
  <xdr:twoCellAnchor editAs="oneCell">
    <xdr:from>
      <xdr:col>16</xdr:col>
      <xdr:colOff>2361652</xdr:colOff>
      <xdr:row>7</xdr:row>
      <xdr:rowOff>73064</xdr:rowOff>
    </xdr:from>
    <xdr:to>
      <xdr:col>17</xdr:col>
      <xdr:colOff>1011245</xdr:colOff>
      <xdr:row>7</xdr:row>
      <xdr:rowOff>717178</xdr:rowOff>
    </xdr:to>
    <xdr:pic>
      <xdr:nvPicPr>
        <xdr:cNvPr id="3" name="תמונה 2">
          <a:extLst>
            <a:ext uri="{FF2B5EF4-FFF2-40B4-BE49-F238E27FC236}">
              <a16:creationId xmlns:a16="http://schemas.microsoft.com/office/drawing/2014/main" id="{7FD04FC4-4BD8-8FF4-E8F1-7073E75D684E}"/>
            </a:ext>
          </a:extLst>
        </xdr:cNvPr>
        <xdr:cNvPicPr>
          <a:picLocks noChangeAspect="1"/>
        </xdr:cNvPicPr>
      </xdr:nvPicPr>
      <xdr:blipFill>
        <a:blip xmlns:r="http://schemas.openxmlformats.org/officeDocument/2006/relationships" r:embed="rId2"/>
        <a:stretch>
          <a:fillRect/>
        </a:stretch>
      </xdr:blipFill>
      <xdr:spPr>
        <a:xfrm>
          <a:off x="11006481206" y="2108052"/>
          <a:ext cx="1017236" cy="64411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185057</xdr:colOff>
      <xdr:row>0</xdr:row>
      <xdr:rowOff>76201</xdr:rowOff>
    </xdr:from>
    <xdr:to>
      <xdr:col>3</xdr:col>
      <xdr:colOff>2162211</xdr:colOff>
      <xdr:row>9</xdr:row>
      <xdr:rowOff>544287</xdr:rowOff>
    </xdr:to>
    <xdr:pic>
      <xdr:nvPicPr>
        <xdr:cNvPr id="2" name="תמונה 1">
          <a:extLst>
            <a:ext uri="{FF2B5EF4-FFF2-40B4-BE49-F238E27FC236}">
              <a16:creationId xmlns:a16="http://schemas.microsoft.com/office/drawing/2014/main" id="{CD952291-37E4-B601-266D-F302BAE65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1064320246" y="76201"/>
          <a:ext cx="8258211" cy="5138057"/>
        </a:xfrm>
        <a:prstGeom prst="rect">
          <a:avLst/>
        </a:prstGeom>
      </xdr:spPr>
    </xdr:pic>
    <xdr:clientData/>
  </xdr:twoCellAnchor>
  <xdr:twoCellAnchor editAs="oneCell">
    <xdr:from>
      <xdr:col>4</xdr:col>
      <xdr:colOff>657077</xdr:colOff>
      <xdr:row>13</xdr:row>
      <xdr:rowOff>93257</xdr:rowOff>
    </xdr:from>
    <xdr:to>
      <xdr:col>13</xdr:col>
      <xdr:colOff>1643744</xdr:colOff>
      <xdr:row>27</xdr:row>
      <xdr:rowOff>130628</xdr:rowOff>
    </xdr:to>
    <xdr:pic>
      <xdr:nvPicPr>
        <xdr:cNvPr id="4" name="תמונה 3">
          <a:extLst>
            <a:ext uri="{FF2B5EF4-FFF2-40B4-BE49-F238E27FC236}">
              <a16:creationId xmlns:a16="http://schemas.microsoft.com/office/drawing/2014/main" id="{FD107488-91DB-3087-9B01-FD854CB9AB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1049359228" y="7190743"/>
          <a:ext cx="14223695" cy="27805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325491</xdr:colOff>
      <xdr:row>13</xdr:row>
      <xdr:rowOff>119280</xdr:rowOff>
    </xdr:from>
    <xdr:to>
      <xdr:col>4</xdr:col>
      <xdr:colOff>500811</xdr:colOff>
      <xdr:row>29</xdr:row>
      <xdr:rowOff>30514</xdr:rowOff>
    </xdr:to>
    <mc:AlternateContent xmlns:mc="http://schemas.openxmlformats.org/markup-compatibility/2006">
      <mc:Choice xmlns:xdr14="http://schemas.microsoft.com/office/excel/2010/spreadsheetDrawing" Requires="xdr14">
        <xdr:contentPart xmlns:r="http://schemas.openxmlformats.org/officeDocument/2006/relationships" r:id="rId3">
          <xdr14:nvContentPartPr>
            <xdr14:cNvPr id="30" name="דיו 29">
              <a:extLst>
                <a:ext uri="{FF2B5EF4-FFF2-40B4-BE49-F238E27FC236}">
                  <a16:creationId xmlns:a16="http://schemas.microsoft.com/office/drawing/2014/main" id="{0209FC54-9F14-9A78-2E6D-2D41B07FA743}"/>
                </a:ext>
              </a:extLst>
            </xdr14:cNvPr>
            <xdr14:cNvContentPartPr/>
          </xdr14:nvContentPartPr>
          <xdr14:nvPr macro=""/>
          <xdr14:xfrm>
            <a:off x="11063118703" y="7282080"/>
            <a:ext cx="175320" cy="3046320"/>
          </xdr14:xfrm>
        </xdr:contentPart>
      </mc:Choice>
      <mc:Fallback>
        <xdr:pic>
          <xdr:nvPicPr>
            <xdr:cNvPr id="30" name="דיו 29">
              <a:extLst>
                <a:ext uri="{FF2B5EF4-FFF2-40B4-BE49-F238E27FC236}">
                  <a16:creationId xmlns:a16="http://schemas.microsoft.com/office/drawing/2014/main" id="{0209FC54-9F14-9A78-2E6D-2D41B07FA743}"/>
                </a:ext>
              </a:extLst>
            </xdr:cNvPr>
            <xdr:cNvPicPr/>
          </xdr:nvPicPr>
          <xdr:blipFill>
            <a:blip xmlns:r="http://schemas.openxmlformats.org/officeDocument/2006/relationships" r:embed="rId4"/>
            <a:stretch>
              <a:fillRect/>
            </a:stretch>
          </xdr:blipFill>
          <xdr:spPr>
            <a:xfrm>
              <a:off x="11063112583" y="7275960"/>
              <a:ext cx="187560" cy="3058560"/>
            </a:xfrm>
            <a:prstGeom prst="rect">
              <a:avLst/>
            </a:prstGeom>
          </xdr:spPr>
        </xdr:pic>
      </mc:Fallback>
    </mc:AlternateContent>
    <xdr:clientData/>
  </xdr:twoCellAnchor>
  <xdr:twoCellAnchor editAs="oneCell">
    <xdr:from>
      <xdr:col>8</xdr:col>
      <xdr:colOff>129103</xdr:colOff>
      <xdr:row>17</xdr:row>
      <xdr:rowOff>51549</xdr:rowOff>
    </xdr:from>
    <xdr:to>
      <xdr:col>8</xdr:col>
      <xdr:colOff>749383</xdr:colOff>
      <xdr:row>18</xdr:row>
      <xdr:rowOff>89246</xdr:rowOff>
    </xdr:to>
    <mc:AlternateContent xmlns:mc="http://schemas.openxmlformats.org/markup-compatibility/2006">
      <mc:Choice xmlns:xdr14="http://schemas.microsoft.com/office/excel/2010/spreadsheetDrawing" Requires="xdr14">
        <xdr:contentPart xmlns:r="http://schemas.openxmlformats.org/officeDocument/2006/relationships" r:id="rId5">
          <xdr14:nvContentPartPr>
            <xdr14:cNvPr id="44" name="דיו 43">
              <a:extLst>
                <a:ext uri="{FF2B5EF4-FFF2-40B4-BE49-F238E27FC236}">
                  <a16:creationId xmlns:a16="http://schemas.microsoft.com/office/drawing/2014/main" id="{66F4CAC2-8040-4D41-ADDE-6A747DE0EDFD}"/>
                </a:ext>
              </a:extLst>
            </xdr14:cNvPr>
            <xdr14:cNvContentPartPr/>
          </xdr14:nvContentPartPr>
          <xdr14:nvPr macro=""/>
          <xdr14:xfrm>
            <a:off x="11055348103" y="7998120"/>
            <a:ext cx="620280" cy="233640"/>
          </xdr14:xfrm>
        </xdr:contentPart>
      </mc:Choice>
      <mc:Fallback>
        <xdr:pic>
          <xdr:nvPicPr>
            <xdr:cNvPr id="44" name="דיו 43">
              <a:extLst>
                <a:ext uri="{FF2B5EF4-FFF2-40B4-BE49-F238E27FC236}">
                  <a16:creationId xmlns:a16="http://schemas.microsoft.com/office/drawing/2014/main" id="{66F4CAC2-8040-4D41-ADDE-6A747DE0EDFD}"/>
                </a:ext>
              </a:extLst>
            </xdr:cNvPr>
            <xdr:cNvPicPr/>
          </xdr:nvPicPr>
          <xdr:blipFill>
            <a:blip xmlns:r="http://schemas.openxmlformats.org/officeDocument/2006/relationships" r:embed="rId6"/>
            <a:stretch>
              <a:fillRect/>
            </a:stretch>
          </xdr:blipFill>
          <xdr:spPr>
            <a:xfrm>
              <a:off x="11055294103" y="7890120"/>
              <a:ext cx="727920" cy="449280"/>
            </a:xfrm>
            <a:prstGeom prst="rect">
              <a:avLst/>
            </a:prstGeom>
          </xdr:spPr>
        </xdr:pic>
      </mc:Fallback>
    </mc:AlternateContent>
    <xdr:clientData/>
  </xdr:twoCellAnchor>
  <xdr:twoCellAnchor editAs="oneCell">
    <xdr:from>
      <xdr:col>5</xdr:col>
      <xdr:colOff>227760</xdr:colOff>
      <xdr:row>20</xdr:row>
      <xdr:rowOff>130440</xdr:rowOff>
    </xdr:from>
    <xdr:to>
      <xdr:col>7</xdr:col>
      <xdr:colOff>1611960</xdr:colOff>
      <xdr:row>26</xdr:row>
      <xdr:rowOff>74743</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58" name="דיו 57">
              <a:extLst>
                <a:ext uri="{FF2B5EF4-FFF2-40B4-BE49-F238E27FC236}">
                  <a16:creationId xmlns:a16="http://schemas.microsoft.com/office/drawing/2014/main" id="{C1E4215B-EC54-F0F8-CBAB-52B1394FE4BF}"/>
                </a:ext>
              </a:extLst>
            </xdr14:cNvPr>
            <xdr14:cNvContentPartPr/>
          </xdr14:nvContentPartPr>
          <xdr14:nvPr macro=""/>
          <xdr14:xfrm>
            <a:off x="11058328183" y="8664840"/>
            <a:ext cx="4356000" cy="1119960"/>
          </xdr14:xfrm>
        </xdr:contentPart>
      </mc:Choice>
      <mc:Fallback>
        <xdr:pic>
          <xdr:nvPicPr>
            <xdr:cNvPr id="58" name="דיו 57">
              <a:extLst>
                <a:ext uri="{FF2B5EF4-FFF2-40B4-BE49-F238E27FC236}">
                  <a16:creationId xmlns:a16="http://schemas.microsoft.com/office/drawing/2014/main" id="{C1E4215B-EC54-F0F8-CBAB-52B1394FE4BF}"/>
                </a:ext>
              </a:extLst>
            </xdr:cNvPr>
            <xdr:cNvPicPr/>
          </xdr:nvPicPr>
          <xdr:blipFill>
            <a:blip xmlns:r="http://schemas.openxmlformats.org/officeDocument/2006/relationships" r:embed="rId8"/>
            <a:stretch>
              <a:fillRect/>
            </a:stretch>
          </xdr:blipFill>
          <xdr:spPr>
            <a:xfrm>
              <a:off x="11058319543" y="8656200"/>
              <a:ext cx="4373640" cy="1137600"/>
            </a:xfrm>
            <a:prstGeom prst="rect">
              <a:avLst/>
            </a:prstGeom>
          </xdr:spPr>
        </xdr:pic>
      </mc:Fallback>
    </mc:AlternateContent>
    <xdr:clientData/>
  </xdr:twoCellAnchor>
  <xdr:twoCellAnchor editAs="oneCell">
    <xdr:from>
      <xdr:col>8</xdr:col>
      <xdr:colOff>554983</xdr:colOff>
      <xdr:row>19</xdr:row>
      <xdr:rowOff>108223</xdr:rowOff>
    </xdr:from>
    <xdr:to>
      <xdr:col>8</xdr:col>
      <xdr:colOff>599623</xdr:colOff>
      <xdr:row>27</xdr:row>
      <xdr:rowOff>42240</xdr:rowOff>
    </xdr:to>
    <mc:AlternateContent xmlns:mc="http://schemas.openxmlformats.org/markup-compatibility/2006">
      <mc:Choice xmlns:xdr14="http://schemas.microsoft.com/office/excel/2010/spreadsheetDrawing" Requires="xdr14">
        <xdr:contentPart xmlns:r="http://schemas.openxmlformats.org/officeDocument/2006/relationships" r:id="rId9">
          <xdr14:nvContentPartPr>
            <xdr14:cNvPr id="59" name="דיו 58">
              <a:extLst>
                <a:ext uri="{FF2B5EF4-FFF2-40B4-BE49-F238E27FC236}">
                  <a16:creationId xmlns:a16="http://schemas.microsoft.com/office/drawing/2014/main" id="{A73FBB8C-083C-F405-1316-4B317FE3FCCA}"/>
                </a:ext>
              </a:extLst>
            </xdr14:cNvPr>
            <xdr14:cNvContentPartPr/>
          </xdr14:nvContentPartPr>
          <xdr14:nvPr macro=""/>
          <xdr14:xfrm>
            <a:off x="11055497863" y="8446680"/>
            <a:ext cx="44640" cy="1501560"/>
          </xdr14:xfrm>
        </xdr:contentPart>
      </mc:Choice>
      <mc:Fallback>
        <xdr:pic>
          <xdr:nvPicPr>
            <xdr:cNvPr id="59" name="דיו 58">
              <a:extLst>
                <a:ext uri="{FF2B5EF4-FFF2-40B4-BE49-F238E27FC236}">
                  <a16:creationId xmlns:a16="http://schemas.microsoft.com/office/drawing/2014/main" id="{A73FBB8C-083C-F405-1316-4B317FE3FCCA}"/>
                </a:ext>
              </a:extLst>
            </xdr:cNvPr>
            <xdr:cNvPicPr/>
          </xdr:nvPicPr>
          <xdr:blipFill>
            <a:blip xmlns:r="http://schemas.openxmlformats.org/officeDocument/2006/relationships" r:embed="rId10"/>
            <a:stretch>
              <a:fillRect/>
            </a:stretch>
          </xdr:blipFill>
          <xdr:spPr>
            <a:xfrm>
              <a:off x="11055488863" y="8438040"/>
              <a:ext cx="62280" cy="1519200"/>
            </a:xfrm>
            <a:prstGeom prst="rect">
              <a:avLst/>
            </a:prstGeom>
          </xdr:spPr>
        </xdr:pic>
      </mc:Fallback>
    </mc:AlternateContent>
    <xdr:clientData/>
  </xdr:twoCellAnchor>
  <xdr:twoCellAnchor editAs="oneCell">
    <xdr:from>
      <xdr:col>7</xdr:col>
      <xdr:colOff>2285880</xdr:colOff>
      <xdr:row>12</xdr:row>
      <xdr:rowOff>10663</xdr:rowOff>
    </xdr:from>
    <xdr:to>
      <xdr:col>7</xdr:col>
      <xdr:colOff>2286240</xdr:colOff>
      <xdr:row>12</xdr:row>
      <xdr:rowOff>11023</xdr:rowOff>
    </xdr:to>
    <mc:AlternateContent xmlns:mc="http://schemas.openxmlformats.org/markup-compatibility/2006">
      <mc:Choice xmlns:xdr14="http://schemas.microsoft.com/office/excel/2010/spreadsheetDrawing" Requires="xdr14">
        <xdr:contentPart xmlns:r="http://schemas.openxmlformats.org/officeDocument/2006/relationships" r:id="rId11">
          <xdr14:nvContentPartPr>
            <xdr14:cNvPr id="60" name="דיו 59">
              <a:extLst>
                <a:ext uri="{FF2B5EF4-FFF2-40B4-BE49-F238E27FC236}">
                  <a16:creationId xmlns:a16="http://schemas.microsoft.com/office/drawing/2014/main" id="{B929D9EF-51DD-FA3B-B196-DAD8A85478DD}"/>
                </a:ext>
              </a:extLst>
            </xdr14:cNvPr>
            <xdr14:cNvContentPartPr/>
          </xdr14:nvContentPartPr>
          <xdr14:nvPr macro=""/>
          <xdr14:xfrm>
            <a:off x="11057653903" y="6977520"/>
            <a:ext cx="360" cy="360"/>
          </xdr14:xfrm>
        </xdr:contentPart>
      </mc:Choice>
      <mc:Fallback>
        <xdr:pic>
          <xdr:nvPicPr>
            <xdr:cNvPr id="60" name="דיו 59">
              <a:extLst>
                <a:ext uri="{FF2B5EF4-FFF2-40B4-BE49-F238E27FC236}">
                  <a16:creationId xmlns:a16="http://schemas.microsoft.com/office/drawing/2014/main" id="{B929D9EF-51DD-FA3B-B196-DAD8A85478DD}"/>
                </a:ext>
              </a:extLst>
            </xdr:cNvPr>
            <xdr:cNvPicPr/>
          </xdr:nvPicPr>
          <xdr:blipFill>
            <a:blip xmlns:r="http://schemas.openxmlformats.org/officeDocument/2006/relationships" r:embed="rId12"/>
            <a:stretch>
              <a:fillRect/>
            </a:stretch>
          </xdr:blipFill>
          <xdr:spPr>
            <a:xfrm>
              <a:off x="11057644903" y="6968520"/>
              <a:ext cx="18000" cy="18000"/>
            </a:xfrm>
            <a:prstGeom prst="rect">
              <a:avLst/>
            </a:prstGeom>
          </xdr:spPr>
        </xdr:pic>
      </mc:Fallback>
    </mc:AlternateContent>
    <xdr:clientData/>
  </xdr:twoCellAnchor>
  <xdr:twoCellAnchor editAs="oneCell">
    <xdr:from>
      <xdr:col>7</xdr:col>
      <xdr:colOff>3744686</xdr:colOff>
      <xdr:row>15</xdr:row>
      <xdr:rowOff>87085</xdr:rowOff>
    </xdr:from>
    <xdr:to>
      <xdr:col>8</xdr:col>
      <xdr:colOff>692714</xdr:colOff>
      <xdr:row>16</xdr:row>
      <xdr:rowOff>100721</xdr:rowOff>
    </xdr:to>
    <xdr:pic>
      <xdr:nvPicPr>
        <xdr:cNvPr id="61" name="תמונה 60">
          <a:extLst>
            <a:ext uri="{FF2B5EF4-FFF2-40B4-BE49-F238E27FC236}">
              <a16:creationId xmlns:a16="http://schemas.microsoft.com/office/drawing/2014/main" id="{29241429-A6FB-7CA3-9597-36308C48AA0C}"/>
            </a:ext>
          </a:extLst>
        </xdr:cNvPr>
        <xdr:cNvPicPr>
          <a:picLocks noChangeAspect="1"/>
        </xdr:cNvPicPr>
      </xdr:nvPicPr>
      <xdr:blipFill>
        <a:blip xmlns:r="http://schemas.openxmlformats.org/officeDocument/2006/relationships" r:embed="rId13"/>
        <a:stretch>
          <a:fillRect/>
        </a:stretch>
      </xdr:blipFill>
      <xdr:spPr>
        <a:xfrm>
          <a:off x="11055404772" y="7641771"/>
          <a:ext cx="790685" cy="209579"/>
        </a:xfrm>
        <a:prstGeom prst="rect">
          <a:avLst/>
        </a:prstGeom>
      </xdr:spPr>
    </xdr:pic>
    <xdr:clientData/>
  </xdr:twoCellAnchor>
  <xdr:twoCellAnchor editAs="oneCell">
    <xdr:from>
      <xdr:col>8</xdr:col>
      <xdr:colOff>1663</xdr:colOff>
      <xdr:row>13</xdr:row>
      <xdr:rowOff>131880</xdr:rowOff>
    </xdr:from>
    <xdr:to>
      <xdr:col>8</xdr:col>
      <xdr:colOff>699343</xdr:colOff>
      <xdr:row>15</xdr:row>
      <xdr:rowOff>20794</xdr:rowOff>
    </xdr:to>
    <mc:AlternateContent xmlns:mc="http://schemas.openxmlformats.org/markup-compatibility/2006">
      <mc:Choice xmlns:xdr14="http://schemas.microsoft.com/office/excel/2010/spreadsheetDrawing" Requires="xdr14">
        <xdr:contentPart xmlns:r="http://schemas.openxmlformats.org/officeDocument/2006/relationships" r:id="rId14">
          <xdr14:nvContentPartPr>
            <xdr14:cNvPr id="66" name="דיו 65">
              <a:extLst>
                <a:ext uri="{FF2B5EF4-FFF2-40B4-BE49-F238E27FC236}">
                  <a16:creationId xmlns:a16="http://schemas.microsoft.com/office/drawing/2014/main" id="{EAA38CDB-0D3C-D38F-AB5C-6050A3EFF057}"/>
                </a:ext>
              </a:extLst>
            </xdr14:cNvPr>
            <xdr14:cNvContentPartPr/>
          </xdr14:nvContentPartPr>
          <xdr14:nvPr macro=""/>
          <xdr14:xfrm>
            <a:off x="11055398143" y="7294680"/>
            <a:ext cx="697680" cy="280800"/>
          </xdr14:xfrm>
        </xdr:contentPart>
      </mc:Choice>
      <mc:Fallback>
        <xdr:pic>
          <xdr:nvPicPr>
            <xdr:cNvPr id="66" name="דיו 65">
              <a:extLst>
                <a:ext uri="{FF2B5EF4-FFF2-40B4-BE49-F238E27FC236}">
                  <a16:creationId xmlns:a16="http://schemas.microsoft.com/office/drawing/2014/main" id="{EAA38CDB-0D3C-D38F-AB5C-6050A3EFF057}"/>
                </a:ext>
              </a:extLst>
            </xdr:cNvPr>
            <xdr:cNvPicPr/>
          </xdr:nvPicPr>
          <xdr:blipFill>
            <a:blip xmlns:r="http://schemas.openxmlformats.org/officeDocument/2006/relationships" r:embed="rId15"/>
            <a:stretch>
              <a:fillRect/>
            </a:stretch>
          </xdr:blipFill>
          <xdr:spPr>
            <a:xfrm>
              <a:off x="11055389143" y="7285680"/>
              <a:ext cx="715320" cy="298440"/>
            </a:xfrm>
            <a:prstGeom prst="rect">
              <a:avLst/>
            </a:prstGeom>
          </xdr:spPr>
        </xdr:pic>
      </mc:Fallback>
    </mc:AlternateContent>
    <xdr:clientData/>
  </xdr:twoCellAnchor>
  <xdr:twoCellAnchor editAs="oneCell">
    <xdr:from>
      <xdr:col>8</xdr:col>
      <xdr:colOff>1578103</xdr:colOff>
      <xdr:row>9</xdr:row>
      <xdr:rowOff>565509</xdr:rowOff>
    </xdr:from>
    <xdr:to>
      <xdr:col>11</xdr:col>
      <xdr:colOff>609874</xdr:colOff>
      <xdr:row>11</xdr:row>
      <xdr:rowOff>213223</xdr:rowOff>
    </xdr:to>
    <mc:AlternateContent xmlns:mc="http://schemas.openxmlformats.org/markup-compatibility/2006">
      <mc:Choice xmlns:xdr14="http://schemas.microsoft.com/office/excel/2010/spreadsheetDrawing" Requires="xdr14">
        <xdr:contentPart xmlns:r="http://schemas.openxmlformats.org/officeDocument/2006/relationships" r:id="rId16">
          <xdr14:nvContentPartPr>
            <xdr14:cNvPr id="77" name="דיו 76">
              <a:extLst>
                <a:ext uri="{FF2B5EF4-FFF2-40B4-BE49-F238E27FC236}">
                  <a16:creationId xmlns:a16="http://schemas.microsoft.com/office/drawing/2014/main" id="{C6E85F06-C984-2E69-9420-3C7102FFA296}"/>
                </a:ext>
              </a:extLst>
            </xdr14:cNvPr>
            <xdr14:cNvContentPartPr/>
          </xdr14:nvContentPartPr>
          <xdr14:nvPr macro=""/>
          <xdr14:xfrm>
            <a:off x="11051394583" y="5235480"/>
            <a:ext cx="3124800" cy="1182600"/>
          </xdr14:xfrm>
        </xdr:contentPart>
      </mc:Choice>
      <mc:Fallback>
        <xdr:pic>
          <xdr:nvPicPr>
            <xdr:cNvPr id="77" name="דיו 76">
              <a:extLst>
                <a:ext uri="{FF2B5EF4-FFF2-40B4-BE49-F238E27FC236}">
                  <a16:creationId xmlns:a16="http://schemas.microsoft.com/office/drawing/2014/main" id="{C6E85F06-C984-2E69-9420-3C7102FFA296}"/>
                </a:ext>
              </a:extLst>
            </xdr:cNvPr>
            <xdr:cNvPicPr/>
          </xdr:nvPicPr>
          <xdr:blipFill>
            <a:blip xmlns:r="http://schemas.openxmlformats.org/officeDocument/2006/relationships" r:embed="rId17"/>
            <a:stretch>
              <a:fillRect/>
            </a:stretch>
          </xdr:blipFill>
          <xdr:spPr>
            <a:xfrm>
              <a:off x="11051385583" y="5226480"/>
              <a:ext cx="3142440" cy="1200240"/>
            </a:xfrm>
            <a:prstGeom prst="rect">
              <a:avLst/>
            </a:prstGeom>
          </xdr:spPr>
        </xdr:pic>
      </mc:Fallback>
    </mc:AlternateContent>
    <xdr:clientData/>
  </xdr:twoCellAnchor>
  <xdr:twoCellAnchor editAs="oneCell">
    <xdr:from>
      <xdr:col>13</xdr:col>
      <xdr:colOff>914399</xdr:colOff>
      <xdr:row>27</xdr:row>
      <xdr:rowOff>152400</xdr:rowOff>
    </xdr:from>
    <xdr:to>
      <xdr:col>13</xdr:col>
      <xdr:colOff>2000401</xdr:colOff>
      <xdr:row>29</xdr:row>
      <xdr:rowOff>112988</xdr:rowOff>
    </xdr:to>
    <xdr:pic>
      <xdr:nvPicPr>
        <xdr:cNvPr id="80" name="תמונה 79">
          <a:extLst>
            <a:ext uri="{FF2B5EF4-FFF2-40B4-BE49-F238E27FC236}">
              <a16:creationId xmlns:a16="http://schemas.microsoft.com/office/drawing/2014/main" id="{BA6B1E6C-95E2-5BE6-C836-97B40A51E0C9}"/>
            </a:ext>
          </a:extLst>
        </xdr:cNvPr>
        <xdr:cNvPicPr>
          <a:picLocks noChangeAspect="1"/>
        </xdr:cNvPicPr>
      </xdr:nvPicPr>
      <xdr:blipFill>
        <a:blip xmlns:r="http://schemas.openxmlformats.org/officeDocument/2006/relationships" r:embed="rId18"/>
        <a:stretch>
          <a:fillRect/>
        </a:stretch>
      </xdr:blipFill>
      <xdr:spPr>
        <a:xfrm>
          <a:off x="11048382085" y="10058400"/>
          <a:ext cx="1086002" cy="3524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0</xdr:col>
      <xdr:colOff>0</xdr:colOff>
      <xdr:row>3</xdr:row>
      <xdr:rowOff>65314</xdr:rowOff>
    </xdr:from>
    <xdr:ext cx="10776031" cy="7064829"/>
    <xdr:pic>
      <xdr:nvPicPr>
        <xdr:cNvPr id="2" name="תמונה 1">
          <a:extLst>
            <a:ext uri="{FF2B5EF4-FFF2-40B4-BE49-F238E27FC236}">
              <a16:creationId xmlns:a16="http://schemas.microsoft.com/office/drawing/2014/main" id="{29A66990-F14C-47E4-A43D-711807ACA7DA}"/>
            </a:ext>
          </a:extLst>
        </xdr:cNvPr>
        <xdr:cNvPicPr>
          <a:picLocks noChangeAspect="1"/>
        </xdr:cNvPicPr>
      </xdr:nvPicPr>
      <xdr:blipFill>
        <a:blip xmlns:r="http://schemas.openxmlformats.org/officeDocument/2006/relationships" r:embed="rId1"/>
        <a:stretch>
          <a:fillRect/>
        </a:stretch>
      </xdr:blipFill>
      <xdr:spPr>
        <a:xfrm>
          <a:off x="11061726226" y="674914"/>
          <a:ext cx="10776031" cy="7064829"/>
        </a:xfrm>
        <a:prstGeom prst="rect">
          <a:avLst/>
        </a:prstGeom>
      </xdr:spPr>
    </xdr:pic>
    <xdr:clientData/>
  </xdr:oneCellAnchor>
  <xdr:twoCellAnchor editAs="oneCell">
    <xdr:from>
      <xdr:col>1</xdr:col>
      <xdr:colOff>206777</xdr:colOff>
      <xdr:row>10</xdr:row>
      <xdr:rowOff>913989</xdr:rowOff>
    </xdr:from>
    <xdr:to>
      <xdr:col>3</xdr:col>
      <xdr:colOff>119828</xdr:colOff>
      <xdr:row>10</xdr:row>
      <xdr:rowOff>935949</xdr:rowOff>
    </xdr:to>
    <mc:AlternateContent xmlns:mc="http://schemas.openxmlformats.org/markup-compatibility/2006">
      <mc:Choice xmlns:xdr14="http://schemas.microsoft.com/office/excel/2010/spreadsheetDrawing" Requires="xdr14">
        <xdr:contentPart xmlns:r="http://schemas.openxmlformats.org/officeDocument/2006/relationships" r:id="rId2">
          <xdr14:nvContentPartPr>
            <xdr14:cNvPr id="155" name="דיו 154">
              <a:extLst>
                <a:ext uri="{FF2B5EF4-FFF2-40B4-BE49-F238E27FC236}">
                  <a16:creationId xmlns:a16="http://schemas.microsoft.com/office/drawing/2014/main" id="{A760EFF8-8D9A-0DEF-5FC3-226A553AD90F}"/>
                </a:ext>
              </a:extLst>
            </xdr14:cNvPr>
            <xdr14:cNvContentPartPr/>
          </xdr14:nvContentPartPr>
          <xdr14:nvPr macro=""/>
          <xdr14:xfrm>
            <a:off x="11070357686" y="3069360"/>
            <a:ext cx="1262880" cy="21960"/>
          </xdr14:xfrm>
        </xdr:contentPart>
      </mc:Choice>
      <mc:Fallback>
        <xdr:pic>
          <xdr:nvPicPr>
            <xdr:cNvPr id="155" name="דיו 154">
              <a:extLst>
                <a:ext uri="{FF2B5EF4-FFF2-40B4-BE49-F238E27FC236}">
                  <a16:creationId xmlns:a16="http://schemas.microsoft.com/office/drawing/2014/main" id="{A760EFF8-8D9A-0DEF-5FC3-226A553AD90F}"/>
                </a:ext>
              </a:extLst>
            </xdr:cNvPr>
            <xdr:cNvPicPr/>
          </xdr:nvPicPr>
          <xdr:blipFill>
            <a:blip xmlns:r="http://schemas.openxmlformats.org/officeDocument/2006/relationships" r:embed="rId3"/>
            <a:stretch>
              <a:fillRect/>
            </a:stretch>
          </xdr:blipFill>
          <xdr:spPr>
            <a:xfrm>
              <a:off x="11070349046" y="3060360"/>
              <a:ext cx="1280520" cy="39600"/>
            </a:xfrm>
            <a:prstGeom prst="rect">
              <a:avLst/>
            </a:prstGeom>
          </xdr:spPr>
        </xdr:pic>
      </mc:Fallback>
    </mc:AlternateContent>
    <xdr:clientData/>
  </xdr:twoCellAnchor>
  <xdr:twoCellAnchor editAs="oneCell">
    <xdr:from>
      <xdr:col>1</xdr:col>
      <xdr:colOff>105977</xdr:colOff>
      <xdr:row>10</xdr:row>
      <xdr:rowOff>400989</xdr:rowOff>
    </xdr:from>
    <xdr:to>
      <xdr:col>9</xdr:col>
      <xdr:colOff>154680</xdr:colOff>
      <xdr:row>10</xdr:row>
      <xdr:rowOff>980589</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161" name="דיו 160">
              <a:extLst>
                <a:ext uri="{FF2B5EF4-FFF2-40B4-BE49-F238E27FC236}">
                  <a16:creationId xmlns:a16="http://schemas.microsoft.com/office/drawing/2014/main" id="{C2C5B7BF-773E-FCC5-10A1-9378F81B9156}"/>
                </a:ext>
              </a:extLst>
            </xdr14:cNvPr>
            <xdr14:cNvContentPartPr/>
          </xdr14:nvContentPartPr>
          <xdr14:nvPr macro=""/>
          <xdr14:xfrm>
            <a:off x="11065925006" y="2556360"/>
            <a:ext cx="5796360" cy="579600"/>
          </xdr14:xfrm>
        </xdr:contentPart>
      </mc:Choice>
      <mc:Fallback>
        <xdr:pic>
          <xdr:nvPicPr>
            <xdr:cNvPr id="161" name="דיו 160">
              <a:extLst>
                <a:ext uri="{FF2B5EF4-FFF2-40B4-BE49-F238E27FC236}">
                  <a16:creationId xmlns:a16="http://schemas.microsoft.com/office/drawing/2014/main" id="{C2C5B7BF-773E-FCC5-10A1-9378F81B9156}"/>
                </a:ext>
              </a:extLst>
            </xdr:cNvPr>
            <xdr:cNvPicPr/>
          </xdr:nvPicPr>
          <xdr:blipFill>
            <a:blip xmlns:r="http://schemas.openxmlformats.org/officeDocument/2006/relationships" r:embed="rId5"/>
            <a:stretch>
              <a:fillRect/>
            </a:stretch>
          </xdr:blipFill>
          <xdr:spPr>
            <a:xfrm>
              <a:off x="11065918886" y="2550240"/>
              <a:ext cx="5808600" cy="591840"/>
            </a:xfrm>
            <a:prstGeom prst="rect">
              <a:avLst/>
            </a:prstGeom>
          </xdr:spPr>
        </xdr:pic>
      </mc:Fallback>
    </mc:AlternateContent>
    <xdr:clientData/>
  </xdr:two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10886</xdr:rowOff>
    </xdr:from>
    <xdr:ext cx="7576457" cy="3902270"/>
    <xdr:pic>
      <xdr:nvPicPr>
        <xdr:cNvPr id="2" name="תמונה 1">
          <a:extLst>
            <a:ext uri="{FF2B5EF4-FFF2-40B4-BE49-F238E27FC236}">
              <a16:creationId xmlns:a16="http://schemas.microsoft.com/office/drawing/2014/main" id="{9C4DB562-0329-4D07-8051-8E995D0D48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1054889172" y="10886"/>
          <a:ext cx="7576457" cy="3902270"/>
        </a:xfrm>
        <a:prstGeom prst="rect">
          <a:avLst/>
        </a:prstGeom>
      </xdr:spPr>
    </xdr:pic>
    <xdr:clientData/>
  </xdr:oneCellAnchor>
  <xdr:oneCellAnchor>
    <xdr:from>
      <xdr:col>0</xdr:col>
      <xdr:colOff>150480</xdr:colOff>
      <xdr:row>40</xdr:row>
      <xdr:rowOff>16839</xdr:rowOff>
    </xdr:from>
    <xdr:ext cx="9316811" cy="4380988"/>
    <xdr:pic>
      <xdr:nvPicPr>
        <xdr:cNvPr id="4" name="תמונה 3">
          <a:extLst>
            <a:ext uri="{FF2B5EF4-FFF2-40B4-BE49-F238E27FC236}">
              <a16:creationId xmlns:a16="http://schemas.microsoft.com/office/drawing/2014/main" id="{0FBB3908-A141-4A75-AF44-960D23B5C03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56906309" y="7854553"/>
          <a:ext cx="9316811" cy="438098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641604</xdr:colOff>
      <xdr:row>62</xdr:row>
      <xdr:rowOff>51548</xdr:rowOff>
    </xdr:from>
    <xdr:to>
      <xdr:col>17</xdr:col>
      <xdr:colOff>79608</xdr:colOff>
      <xdr:row>72</xdr:row>
      <xdr:rowOff>52739</xdr:rowOff>
    </xdr:to>
    <xdr:pic>
      <xdr:nvPicPr>
        <xdr:cNvPr id="5" name="תמונה 4">
          <a:extLst>
            <a:ext uri="{FF2B5EF4-FFF2-40B4-BE49-F238E27FC236}">
              <a16:creationId xmlns:a16="http://schemas.microsoft.com/office/drawing/2014/main" id="{F288826B-DCBB-43D3-A36B-ED72E7C2621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10972865621" y="14925788"/>
          <a:ext cx="10372255" cy="17537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1646437</xdr:colOff>
      <xdr:row>23</xdr:row>
      <xdr:rowOff>162002</xdr:rowOff>
    </xdr:from>
    <xdr:to>
      <xdr:col>25</xdr:col>
      <xdr:colOff>179786</xdr:colOff>
      <xdr:row>39</xdr:row>
      <xdr:rowOff>123584</xdr:rowOff>
    </xdr:to>
    <xdr:pic>
      <xdr:nvPicPr>
        <xdr:cNvPr id="7" name="תמונה 6">
          <a:extLst>
            <a:ext uri="{FF2B5EF4-FFF2-40B4-BE49-F238E27FC236}">
              <a16:creationId xmlns:a16="http://schemas.microsoft.com/office/drawing/2014/main" id="{C1FB26C2-199C-4704-B18B-C357154B12E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10998841979" y="4491955"/>
          <a:ext cx="17421984" cy="29916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119794</xdr:colOff>
      <xdr:row>3</xdr:row>
      <xdr:rowOff>10131</xdr:rowOff>
    </xdr:from>
    <xdr:to>
      <xdr:col>7</xdr:col>
      <xdr:colOff>674914</xdr:colOff>
      <xdr:row>3</xdr:row>
      <xdr:rowOff>32091</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6" name="דיו 5">
              <a:extLst>
                <a:ext uri="{FF2B5EF4-FFF2-40B4-BE49-F238E27FC236}">
                  <a16:creationId xmlns:a16="http://schemas.microsoft.com/office/drawing/2014/main" id="{8BC53BB1-E21E-0E72-7D05-2FF740958685}"/>
                </a:ext>
              </a:extLst>
            </xdr14:cNvPr>
            <xdr14:cNvContentPartPr/>
          </xdr14:nvContentPartPr>
          <xdr14:nvPr macro=""/>
          <xdr14:xfrm>
            <a:off x="11059189029" y="597960"/>
            <a:ext cx="555120" cy="21960"/>
          </xdr14:xfrm>
        </xdr:contentPart>
      </mc:Choice>
      <mc:Fallback>
        <xdr:pic>
          <xdr:nvPicPr>
            <xdr:cNvPr id="6" name="דיו 5">
              <a:extLst>
                <a:ext uri="{FF2B5EF4-FFF2-40B4-BE49-F238E27FC236}">
                  <a16:creationId xmlns:a16="http://schemas.microsoft.com/office/drawing/2014/main" id="{8BC53BB1-E21E-0E72-7D05-2FF740958685}"/>
                </a:ext>
              </a:extLst>
            </xdr:cNvPr>
            <xdr:cNvPicPr/>
          </xdr:nvPicPr>
          <xdr:blipFill>
            <a:blip xmlns:r="http://schemas.openxmlformats.org/officeDocument/2006/relationships" r:embed="rId5"/>
            <a:stretch>
              <a:fillRect/>
            </a:stretch>
          </xdr:blipFill>
          <xdr:spPr>
            <a:xfrm>
              <a:off x="11059135389" y="490320"/>
              <a:ext cx="662760" cy="237600"/>
            </a:xfrm>
            <a:prstGeom prst="rect">
              <a:avLst/>
            </a:prstGeom>
          </xdr:spPr>
        </xdr:pic>
      </mc:Fallback>
    </mc:AlternateContent>
    <xdr:clientData/>
  </xdr:twoCellAnchor>
  <xdr:twoCellAnchor editAs="oneCell">
    <xdr:from>
      <xdr:col>0</xdr:col>
      <xdr:colOff>478491</xdr:colOff>
      <xdr:row>6</xdr:row>
      <xdr:rowOff>173983</xdr:rowOff>
    </xdr:from>
    <xdr:to>
      <xdr:col>1</xdr:col>
      <xdr:colOff>608177</xdr:colOff>
      <xdr:row>7</xdr:row>
      <xdr:rowOff>33480</xdr:rowOff>
    </xdr:to>
    <mc:AlternateContent xmlns:mc="http://schemas.openxmlformats.org/markup-compatibility/2006">
      <mc:Choice xmlns:xdr14="http://schemas.microsoft.com/office/excel/2010/spreadsheetDrawing" Requires="xdr14">
        <xdr:contentPart xmlns:r="http://schemas.openxmlformats.org/officeDocument/2006/relationships" r:id="rId6">
          <xdr14:nvContentPartPr>
            <xdr14:cNvPr id="18" name="דיו 17">
              <a:extLst>
                <a:ext uri="{FF2B5EF4-FFF2-40B4-BE49-F238E27FC236}">
                  <a16:creationId xmlns:a16="http://schemas.microsoft.com/office/drawing/2014/main" id="{6CA601D9-79C5-3F09-CB68-54B185D64EA0}"/>
                </a:ext>
              </a:extLst>
            </xdr14:cNvPr>
            <xdr14:cNvContentPartPr/>
          </xdr14:nvContentPartPr>
          <xdr14:nvPr macro=""/>
          <xdr14:xfrm>
            <a:off x="11065090509" y="1349640"/>
            <a:ext cx="804600" cy="55440"/>
          </xdr14:xfrm>
        </xdr:contentPart>
      </mc:Choice>
      <mc:Fallback>
        <xdr:pic>
          <xdr:nvPicPr>
            <xdr:cNvPr id="18" name="דיו 17">
              <a:extLst>
                <a:ext uri="{FF2B5EF4-FFF2-40B4-BE49-F238E27FC236}">
                  <a16:creationId xmlns:a16="http://schemas.microsoft.com/office/drawing/2014/main" id="{6CA601D9-79C5-3F09-CB68-54B185D64EA0}"/>
                </a:ext>
              </a:extLst>
            </xdr:cNvPr>
            <xdr:cNvPicPr/>
          </xdr:nvPicPr>
          <xdr:blipFill>
            <a:blip xmlns:r="http://schemas.openxmlformats.org/officeDocument/2006/relationships" r:embed="rId7"/>
            <a:stretch>
              <a:fillRect/>
            </a:stretch>
          </xdr:blipFill>
          <xdr:spPr>
            <a:xfrm>
              <a:off x="11065036509" y="1242000"/>
              <a:ext cx="912240" cy="271080"/>
            </a:xfrm>
            <a:prstGeom prst="rect">
              <a:avLst/>
            </a:prstGeom>
          </xdr:spPr>
        </xdr:pic>
      </mc:Fallback>
    </mc:AlternateContent>
    <xdr:clientData/>
  </xdr:twoCellAnchor>
  <xdr:twoCellAnchor editAs="oneCell">
    <xdr:from>
      <xdr:col>3</xdr:col>
      <xdr:colOff>545348</xdr:colOff>
      <xdr:row>11</xdr:row>
      <xdr:rowOff>139269</xdr:rowOff>
    </xdr:from>
    <xdr:to>
      <xdr:col>5</xdr:col>
      <xdr:colOff>979680</xdr:colOff>
      <xdr:row>17</xdr:row>
      <xdr:rowOff>142611</xdr:rowOff>
    </xdr:to>
    <mc:AlternateContent xmlns:mc="http://schemas.openxmlformats.org/markup-compatibility/2006">
      <mc:Choice xmlns:xdr14="http://schemas.microsoft.com/office/excel/2010/spreadsheetDrawing" Requires="xdr14">
        <xdr:contentPart xmlns:r="http://schemas.openxmlformats.org/officeDocument/2006/relationships" r:id="rId8">
          <xdr14:nvContentPartPr>
            <xdr14:cNvPr id="21" name="דיו 20">
              <a:extLst>
                <a:ext uri="{FF2B5EF4-FFF2-40B4-BE49-F238E27FC236}">
                  <a16:creationId xmlns:a16="http://schemas.microsoft.com/office/drawing/2014/main" id="{3719716E-7CF9-B513-3DED-0B348C580CCB}"/>
                </a:ext>
              </a:extLst>
            </xdr14:cNvPr>
            <xdr14:cNvContentPartPr/>
          </xdr14:nvContentPartPr>
          <xdr14:nvPr macro=""/>
          <xdr14:xfrm>
            <a:off x="11062019349" y="2294640"/>
            <a:ext cx="1784160" cy="1179000"/>
          </xdr14:xfrm>
        </xdr:contentPart>
      </mc:Choice>
      <mc:Fallback>
        <xdr:pic>
          <xdr:nvPicPr>
            <xdr:cNvPr id="21" name="דיו 20">
              <a:extLst>
                <a:ext uri="{FF2B5EF4-FFF2-40B4-BE49-F238E27FC236}">
                  <a16:creationId xmlns:a16="http://schemas.microsoft.com/office/drawing/2014/main" id="{3719716E-7CF9-B513-3DED-0B348C580CCB}"/>
                </a:ext>
              </a:extLst>
            </xdr:cNvPr>
            <xdr:cNvPicPr/>
          </xdr:nvPicPr>
          <xdr:blipFill>
            <a:blip xmlns:r="http://schemas.openxmlformats.org/officeDocument/2006/relationships" r:embed="rId9"/>
            <a:stretch>
              <a:fillRect/>
            </a:stretch>
          </xdr:blipFill>
          <xdr:spPr>
            <a:xfrm>
              <a:off x="11061965349" y="2187000"/>
              <a:ext cx="1891800" cy="1394640"/>
            </a:xfrm>
            <a:prstGeom prst="rect">
              <a:avLst/>
            </a:prstGeom>
          </xdr:spPr>
        </xdr:pic>
      </mc:Fallback>
    </mc:AlternateContent>
    <xdr:clientData/>
  </xdr:twoCellAnchor>
  <xdr:twoCellAnchor editAs="oneCell">
    <xdr:from>
      <xdr:col>16</xdr:col>
      <xdr:colOff>326280</xdr:colOff>
      <xdr:row>32</xdr:row>
      <xdr:rowOff>162669</xdr:rowOff>
    </xdr:from>
    <xdr:to>
      <xdr:col>16</xdr:col>
      <xdr:colOff>327000</xdr:colOff>
      <xdr:row>34</xdr:row>
      <xdr:rowOff>43663</xdr:rowOff>
    </xdr:to>
    <mc:AlternateContent xmlns:mc="http://schemas.openxmlformats.org/markup-compatibility/2006">
      <mc:Choice xmlns:xdr14="http://schemas.microsoft.com/office/excel/2010/spreadsheetDrawing" Requires="xdr14">
        <xdr:contentPart xmlns:r="http://schemas.openxmlformats.org/officeDocument/2006/relationships" r:id="rId10">
          <xdr14:nvContentPartPr>
            <xdr14:cNvPr id="38" name="דיו 37">
              <a:extLst>
                <a:ext uri="{FF2B5EF4-FFF2-40B4-BE49-F238E27FC236}">
                  <a16:creationId xmlns:a16="http://schemas.microsoft.com/office/drawing/2014/main" id="{DB85200F-46A1-6FA6-0758-1B83AB8D5587}"/>
                </a:ext>
              </a:extLst>
            </xdr14:cNvPr>
            <xdr14:cNvContentPartPr/>
          </xdr14:nvContentPartPr>
          <xdr14:nvPr macro=""/>
          <xdr14:xfrm>
            <a:off x="11046670029" y="6432840"/>
            <a:ext cx="720" cy="272880"/>
          </xdr14:xfrm>
        </xdr:contentPart>
      </mc:Choice>
      <mc:Fallback>
        <xdr:pic>
          <xdr:nvPicPr>
            <xdr:cNvPr id="38" name="דיו 37">
              <a:extLst>
                <a:ext uri="{FF2B5EF4-FFF2-40B4-BE49-F238E27FC236}">
                  <a16:creationId xmlns:a16="http://schemas.microsoft.com/office/drawing/2014/main" id="{DB85200F-46A1-6FA6-0758-1B83AB8D5587}"/>
                </a:ext>
              </a:extLst>
            </xdr:cNvPr>
            <xdr:cNvPicPr/>
          </xdr:nvPicPr>
          <xdr:blipFill>
            <a:blip xmlns:r="http://schemas.openxmlformats.org/officeDocument/2006/relationships" r:embed="rId11"/>
            <a:stretch>
              <a:fillRect/>
            </a:stretch>
          </xdr:blipFill>
          <xdr:spPr>
            <a:xfrm>
              <a:off x="11046652749" y="6423840"/>
              <a:ext cx="36000" cy="290520"/>
            </a:xfrm>
            <a:prstGeom prst="rect">
              <a:avLst/>
            </a:prstGeom>
          </xdr:spPr>
        </xdr:pic>
      </mc:Fallback>
    </mc:AlternateContent>
    <xdr:clientData/>
  </xdr:twoCellAnchor>
  <xdr:twoCellAnchor editAs="oneCell">
    <xdr:from>
      <xdr:col>16</xdr:col>
      <xdr:colOff>325920</xdr:colOff>
      <xdr:row>33</xdr:row>
      <xdr:rowOff>144926</xdr:rowOff>
    </xdr:from>
    <xdr:to>
      <xdr:col>16</xdr:col>
      <xdr:colOff>348600</xdr:colOff>
      <xdr:row>34</xdr:row>
      <xdr:rowOff>164263</xdr:rowOff>
    </xdr:to>
    <mc:AlternateContent xmlns:mc="http://schemas.openxmlformats.org/markup-compatibility/2006">
      <mc:Choice xmlns:xdr14="http://schemas.microsoft.com/office/excel/2010/spreadsheetDrawing" Requires="xdr14">
        <xdr:contentPart xmlns:r="http://schemas.openxmlformats.org/officeDocument/2006/relationships" r:id="rId12">
          <xdr14:nvContentPartPr>
            <xdr14:cNvPr id="39" name="דיו 38">
              <a:extLst>
                <a:ext uri="{FF2B5EF4-FFF2-40B4-BE49-F238E27FC236}">
                  <a16:creationId xmlns:a16="http://schemas.microsoft.com/office/drawing/2014/main" id="{D68E0C81-6169-8223-6056-64D630B7D1F7}"/>
                </a:ext>
              </a:extLst>
            </xdr14:cNvPr>
            <xdr14:cNvContentPartPr/>
          </xdr14:nvContentPartPr>
          <xdr14:nvPr macro=""/>
          <xdr14:xfrm>
            <a:off x="11046648429" y="6611040"/>
            <a:ext cx="22680" cy="215280"/>
          </xdr14:xfrm>
        </xdr:contentPart>
      </mc:Choice>
      <mc:Fallback>
        <xdr:pic>
          <xdr:nvPicPr>
            <xdr:cNvPr id="39" name="דיו 38">
              <a:extLst>
                <a:ext uri="{FF2B5EF4-FFF2-40B4-BE49-F238E27FC236}">
                  <a16:creationId xmlns:a16="http://schemas.microsoft.com/office/drawing/2014/main" id="{D68E0C81-6169-8223-6056-64D630B7D1F7}"/>
                </a:ext>
              </a:extLst>
            </xdr:cNvPr>
            <xdr:cNvPicPr/>
          </xdr:nvPicPr>
          <xdr:blipFill>
            <a:blip xmlns:r="http://schemas.openxmlformats.org/officeDocument/2006/relationships" r:embed="rId13"/>
            <a:stretch>
              <a:fillRect/>
            </a:stretch>
          </xdr:blipFill>
          <xdr:spPr>
            <a:xfrm>
              <a:off x="11046639429" y="6602040"/>
              <a:ext cx="40320" cy="232920"/>
            </a:xfrm>
            <a:prstGeom prst="rect">
              <a:avLst/>
            </a:prstGeom>
          </xdr:spPr>
        </xdr:pic>
      </mc:Fallback>
    </mc:AlternateContent>
    <xdr:clientData/>
  </xdr:twoCellAnchor>
  <xdr:twoCellAnchor editAs="oneCell">
    <xdr:from>
      <xdr:col>11</xdr:col>
      <xdr:colOff>1730862</xdr:colOff>
      <xdr:row>53</xdr:row>
      <xdr:rowOff>271320</xdr:rowOff>
    </xdr:from>
    <xdr:to>
      <xdr:col>13</xdr:col>
      <xdr:colOff>468222</xdr:colOff>
      <xdr:row>54</xdr:row>
      <xdr:rowOff>34114</xdr:rowOff>
    </xdr:to>
    <mc:AlternateContent xmlns:mc="http://schemas.openxmlformats.org/markup-compatibility/2006">
      <mc:Choice xmlns:xdr14="http://schemas.microsoft.com/office/excel/2010/spreadsheetDrawing" Requires="xdr14">
        <xdr:contentPart xmlns:r="http://schemas.openxmlformats.org/officeDocument/2006/relationships" r:id="rId14">
          <xdr14:nvContentPartPr>
            <xdr14:cNvPr id="41" name="דיו 40">
              <a:extLst>
                <a:ext uri="{FF2B5EF4-FFF2-40B4-BE49-F238E27FC236}">
                  <a16:creationId xmlns:a16="http://schemas.microsoft.com/office/drawing/2014/main" id="{83F0D2B6-463F-4BB5-BFC6-59A4F26BE417}"/>
                </a:ext>
              </a:extLst>
            </xdr14:cNvPr>
            <xdr14:cNvContentPartPr/>
          </xdr14:nvContentPartPr>
          <xdr14:nvPr macro=""/>
          <xdr14:xfrm>
            <a:off x="11048553549" y="11853720"/>
            <a:ext cx="1861560" cy="78480"/>
          </xdr14:xfrm>
        </xdr:contentPart>
      </mc:Choice>
      <mc:Fallback>
        <xdr:pic>
          <xdr:nvPicPr>
            <xdr:cNvPr id="41" name="דיו 40">
              <a:extLst>
                <a:ext uri="{FF2B5EF4-FFF2-40B4-BE49-F238E27FC236}">
                  <a16:creationId xmlns:a16="http://schemas.microsoft.com/office/drawing/2014/main" id="{83F0D2B6-463F-4BB5-BFC6-59A4F26BE417}"/>
                </a:ext>
              </a:extLst>
            </xdr:cNvPr>
            <xdr:cNvPicPr/>
          </xdr:nvPicPr>
          <xdr:blipFill>
            <a:blip xmlns:r="http://schemas.openxmlformats.org/officeDocument/2006/relationships" r:embed="rId15"/>
            <a:stretch>
              <a:fillRect/>
            </a:stretch>
          </xdr:blipFill>
          <xdr:spPr>
            <a:xfrm>
              <a:off x="11048544909" y="11845080"/>
              <a:ext cx="1879200" cy="96120"/>
            </a:xfrm>
            <a:prstGeom prst="rect">
              <a:avLst/>
            </a:prstGeom>
          </xdr:spPr>
        </xdr:pic>
      </mc:Fallback>
    </mc:AlternateContent>
    <xdr:clientData/>
  </xdr:twoCellAnchor>
  <xdr:twoCellAnchor editAs="oneCell">
    <xdr:from>
      <xdr:col>16</xdr:col>
      <xdr:colOff>315480</xdr:colOff>
      <xdr:row>31</xdr:row>
      <xdr:rowOff>106971</xdr:rowOff>
    </xdr:from>
    <xdr:to>
      <xdr:col>24</xdr:col>
      <xdr:colOff>98005</xdr:colOff>
      <xdr:row>38</xdr:row>
      <xdr:rowOff>74571</xdr:rowOff>
    </xdr:to>
    <mc:AlternateContent xmlns:mc="http://schemas.openxmlformats.org/markup-compatibility/2006">
      <mc:Choice xmlns:xdr14="http://schemas.microsoft.com/office/excel/2010/spreadsheetDrawing" Requires="xdr14">
        <xdr:contentPart xmlns:r="http://schemas.openxmlformats.org/officeDocument/2006/relationships" r:id="rId16">
          <xdr14:nvContentPartPr>
            <xdr14:cNvPr id="59" name="דיו 58">
              <a:extLst>
                <a:ext uri="{FF2B5EF4-FFF2-40B4-BE49-F238E27FC236}">
                  <a16:creationId xmlns:a16="http://schemas.microsoft.com/office/drawing/2014/main" id="{8014B182-5C21-4945-3565-138F05BCA067}"/>
                </a:ext>
              </a:extLst>
            </xdr14:cNvPr>
            <xdr14:cNvContentPartPr/>
          </xdr14:nvContentPartPr>
          <xdr14:nvPr macro=""/>
          <xdr14:xfrm>
            <a:off x="11041499709" y="6181200"/>
            <a:ext cx="5181840" cy="1339200"/>
          </xdr14:xfrm>
        </xdr:contentPart>
      </mc:Choice>
      <mc:Fallback>
        <xdr:pic>
          <xdr:nvPicPr>
            <xdr:cNvPr id="59" name="דיו 58">
              <a:extLst>
                <a:ext uri="{FF2B5EF4-FFF2-40B4-BE49-F238E27FC236}">
                  <a16:creationId xmlns:a16="http://schemas.microsoft.com/office/drawing/2014/main" id="{8014B182-5C21-4945-3565-138F05BCA067}"/>
                </a:ext>
              </a:extLst>
            </xdr:cNvPr>
            <xdr:cNvPicPr/>
          </xdr:nvPicPr>
          <xdr:blipFill>
            <a:blip xmlns:r="http://schemas.openxmlformats.org/officeDocument/2006/relationships" r:embed="rId17"/>
            <a:stretch>
              <a:fillRect/>
            </a:stretch>
          </xdr:blipFill>
          <xdr:spPr>
            <a:xfrm>
              <a:off x="11041490674" y="6172199"/>
              <a:ext cx="5199549" cy="1357576"/>
            </a:xfrm>
            <a:prstGeom prst="rect">
              <a:avLst/>
            </a:prstGeom>
          </xdr:spPr>
        </xdr:pic>
      </mc:Fallback>
    </mc:AlternateContent>
    <xdr:clientData/>
  </xdr:twoCellAnchor>
  <xdr:twoCellAnchor editAs="oneCell">
    <xdr:from>
      <xdr:col>23</xdr:col>
      <xdr:colOff>248040</xdr:colOff>
      <xdr:row>38</xdr:row>
      <xdr:rowOff>86091</xdr:rowOff>
    </xdr:from>
    <xdr:to>
      <xdr:col>24</xdr:col>
      <xdr:colOff>359365</xdr:colOff>
      <xdr:row>41</xdr:row>
      <xdr:rowOff>31423</xdr:rowOff>
    </xdr:to>
    <mc:AlternateContent xmlns:mc="http://schemas.openxmlformats.org/markup-compatibility/2006">
      <mc:Choice xmlns:xdr14="http://schemas.microsoft.com/office/excel/2010/spreadsheetDrawing" Requires="xdr14">
        <xdr:contentPart xmlns:r="http://schemas.openxmlformats.org/officeDocument/2006/relationships" r:id="rId18">
          <xdr14:nvContentPartPr>
            <xdr14:cNvPr id="64" name="דיו 63">
              <a:extLst>
                <a:ext uri="{FF2B5EF4-FFF2-40B4-BE49-F238E27FC236}">
                  <a16:creationId xmlns:a16="http://schemas.microsoft.com/office/drawing/2014/main" id="{AD0773B6-BD88-09CE-9130-B342C07756F1}"/>
                </a:ext>
              </a:extLst>
            </xdr14:cNvPr>
            <xdr14:cNvContentPartPr/>
          </xdr14:nvContentPartPr>
          <xdr14:nvPr macro=""/>
          <xdr14:xfrm>
            <a:off x="11041238349" y="7531920"/>
            <a:ext cx="786240" cy="533160"/>
          </xdr14:xfrm>
        </xdr:contentPart>
      </mc:Choice>
      <mc:Fallback>
        <xdr:pic>
          <xdr:nvPicPr>
            <xdr:cNvPr id="64" name="דיו 63">
              <a:extLst>
                <a:ext uri="{FF2B5EF4-FFF2-40B4-BE49-F238E27FC236}">
                  <a16:creationId xmlns:a16="http://schemas.microsoft.com/office/drawing/2014/main" id="{AD0773B6-BD88-09CE-9130-B342C07756F1}"/>
                </a:ext>
              </a:extLst>
            </xdr:cNvPr>
            <xdr:cNvPicPr/>
          </xdr:nvPicPr>
          <xdr:blipFill>
            <a:blip xmlns:r="http://schemas.openxmlformats.org/officeDocument/2006/relationships" r:embed="rId19"/>
            <a:stretch>
              <a:fillRect/>
            </a:stretch>
          </xdr:blipFill>
          <xdr:spPr>
            <a:xfrm>
              <a:off x="11041229320" y="7522890"/>
              <a:ext cx="803937" cy="551597"/>
            </a:xfrm>
            <a:prstGeom prst="rect">
              <a:avLst/>
            </a:prstGeom>
          </xdr:spPr>
        </xdr:pic>
      </mc:Fallback>
    </mc:AlternateContent>
    <xdr:clientData/>
  </xdr:twoCellAnchor>
  <xdr:twoCellAnchor editAs="oneCell">
    <xdr:from>
      <xdr:col>16</xdr:col>
      <xdr:colOff>282720</xdr:colOff>
      <xdr:row>32</xdr:row>
      <xdr:rowOff>141069</xdr:rowOff>
    </xdr:from>
    <xdr:to>
      <xdr:col>16</xdr:col>
      <xdr:colOff>357960</xdr:colOff>
      <xdr:row>35</xdr:row>
      <xdr:rowOff>108000</xdr:rowOff>
    </xdr:to>
    <mc:AlternateContent xmlns:mc="http://schemas.openxmlformats.org/markup-compatibility/2006">
      <mc:Choice xmlns:xdr14="http://schemas.microsoft.com/office/excel/2010/spreadsheetDrawing" Requires="xdr14">
        <xdr:contentPart xmlns:r="http://schemas.openxmlformats.org/officeDocument/2006/relationships" r:id="rId20">
          <xdr14:nvContentPartPr>
            <xdr14:cNvPr id="74" name="דיו 73">
              <a:extLst>
                <a:ext uri="{FF2B5EF4-FFF2-40B4-BE49-F238E27FC236}">
                  <a16:creationId xmlns:a16="http://schemas.microsoft.com/office/drawing/2014/main" id="{63898E9D-3D0F-6376-E228-FED68724A571}"/>
                </a:ext>
              </a:extLst>
            </xdr14:cNvPr>
            <xdr14:cNvContentPartPr/>
          </xdr14:nvContentPartPr>
          <xdr14:nvPr macro=""/>
          <xdr14:xfrm>
            <a:off x="11046639069" y="6411240"/>
            <a:ext cx="75240" cy="554760"/>
          </xdr14:xfrm>
        </xdr:contentPart>
      </mc:Choice>
      <mc:Fallback>
        <xdr:pic>
          <xdr:nvPicPr>
            <xdr:cNvPr id="74" name="דיו 73">
              <a:extLst>
                <a:ext uri="{FF2B5EF4-FFF2-40B4-BE49-F238E27FC236}">
                  <a16:creationId xmlns:a16="http://schemas.microsoft.com/office/drawing/2014/main" id="{63898E9D-3D0F-6376-E228-FED68724A571}"/>
                </a:ext>
              </a:extLst>
            </xdr:cNvPr>
            <xdr:cNvPicPr/>
          </xdr:nvPicPr>
          <xdr:blipFill>
            <a:blip xmlns:r="http://schemas.openxmlformats.org/officeDocument/2006/relationships" r:embed="rId21"/>
            <a:stretch>
              <a:fillRect/>
            </a:stretch>
          </xdr:blipFill>
          <xdr:spPr>
            <a:xfrm>
              <a:off x="11046630429" y="6401850"/>
              <a:ext cx="92880" cy="573164"/>
            </a:xfrm>
            <a:prstGeom prst="rect">
              <a:avLst/>
            </a:prstGeom>
          </xdr:spPr>
        </xdr:pic>
      </mc:Fallback>
    </mc:AlternateContent>
    <xdr:clientData/>
  </xdr:twoCellAnchor>
  <xdr:twoCellAnchor editAs="oneCell">
    <xdr:from>
      <xdr:col>19</xdr:col>
      <xdr:colOff>446315</xdr:colOff>
      <xdr:row>8</xdr:row>
      <xdr:rowOff>171957</xdr:rowOff>
    </xdr:from>
    <xdr:to>
      <xdr:col>26</xdr:col>
      <xdr:colOff>163681</xdr:colOff>
      <xdr:row>10</xdr:row>
      <xdr:rowOff>54427</xdr:rowOff>
    </xdr:to>
    <xdr:pic>
      <xdr:nvPicPr>
        <xdr:cNvPr id="82" name="תמונה 81">
          <a:extLst>
            <a:ext uri="{FF2B5EF4-FFF2-40B4-BE49-F238E27FC236}">
              <a16:creationId xmlns:a16="http://schemas.microsoft.com/office/drawing/2014/main" id="{406EE90B-4A09-76D0-CA70-43DB0C768271}"/>
            </a:ext>
          </a:extLst>
        </xdr:cNvPr>
        <xdr:cNvPicPr>
          <a:picLocks noChangeAspect="1"/>
        </xdr:cNvPicPr>
      </xdr:nvPicPr>
      <xdr:blipFill>
        <a:blip xmlns:r="http://schemas.openxmlformats.org/officeDocument/2006/relationships" r:embed="rId22"/>
        <a:stretch>
          <a:fillRect/>
        </a:stretch>
      </xdr:blipFill>
      <xdr:spPr>
        <a:xfrm>
          <a:off x="11040084205" y="1739500"/>
          <a:ext cx="4441766" cy="274356"/>
        </a:xfrm>
        <a:prstGeom prst="rect">
          <a:avLst/>
        </a:prstGeom>
      </xdr:spPr>
    </xdr:pic>
    <xdr:clientData/>
  </xdr:twoCellAnchor>
  <xdr:twoCellAnchor editAs="oneCell">
    <xdr:from>
      <xdr:col>22</xdr:col>
      <xdr:colOff>544285</xdr:colOff>
      <xdr:row>28</xdr:row>
      <xdr:rowOff>163285</xdr:rowOff>
    </xdr:from>
    <xdr:to>
      <xdr:col>25</xdr:col>
      <xdr:colOff>72334</xdr:colOff>
      <xdr:row>31</xdr:row>
      <xdr:rowOff>156562</xdr:rowOff>
    </xdr:to>
    <xdr:pic>
      <xdr:nvPicPr>
        <xdr:cNvPr id="83" name="תמונה 82">
          <a:extLst>
            <a:ext uri="{FF2B5EF4-FFF2-40B4-BE49-F238E27FC236}">
              <a16:creationId xmlns:a16="http://schemas.microsoft.com/office/drawing/2014/main" id="{94499B30-3CC9-F3CC-2948-B3E3E6D242AA}"/>
            </a:ext>
          </a:extLst>
        </xdr:cNvPr>
        <xdr:cNvPicPr>
          <a:picLocks noChangeAspect="1"/>
        </xdr:cNvPicPr>
      </xdr:nvPicPr>
      <xdr:blipFill>
        <a:blip xmlns:r="http://schemas.openxmlformats.org/officeDocument/2006/relationships" r:embed="rId23"/>
        <a:stretch>
          <a:fillRect/>
        </a:stretch>
      </xdr:blipFill>
      <xdr:spPr>
        <a:xfrm>
          <a:off x="11040850466" y="5649685"/>
          <a:ext cx="1552792" cy="581106"/>
        </a:xfrm>
        <a:prstGeom prst="rect">
          <a:avLst/>
        </a:prstGeom>
      </xdr:spPr>
    </xdr:pic>
    <xdr:clientData/>
  </xdr:twoCellAnchor>
  <xdr:twoCellAnchor editAs="oneCell">
    <xdr:from>
      <xdr:col>7</xdr:col>
      <xdr:colOff>1839154</xdr:colOff>
      <xdr:row>46</xdr:row>
      <xdr:rowOff>260640</xdr:rowOff>
    </xdr:from>
    <xdr:to>
      <xdr:col>7</xdr:col>
      <xdr:colOff>2369434</xdr:colOff>
      <xdr:row>47</xdr:row>
      <xdr:rowOff>133234</xdr:rowOff>
    </xdr:to>
    <mc:AlternateContent xmlns:mc="http://schemas.openxmlformats.org/markup-compatibility/2006">
      <mc:Choice xmlns:xdr14="http://schemas.microsoft.com/office/excel/2010/spreadsheetDrawing" Requires="xdr14">
        <xdr:contentPart xmlns:r="http://schemas.openxmlformats.org/officeDocument/2006/relationships" r:id="rId24">
          <xdr14:nvContentPartPr>
            <xdr14:cNvPr id="133" name="דיו 132">
              <a:extLst>
                <a:ext uri="{FF2B5EF4-FFF2-40B4-BE49-F238E27FC236}">
                  <a16:creationId xmlns:a16="http://schemas.microsoft.com/office/drawing/2014/main" id="{FD36475F-1E3F-A366-FFB4-06B9C183AA4A}"/>
                </a:ext>
              </a:extLst>
            </xdr14:cNvPr>
            <xdr14:cNvContentPartPr/>
          </xdr14:nvContentPartPr>
          <xdr14:nvPr macro=""/>
          <xdr14:xfrm>
            <a:off x="11057494509" y="9633240"/>
            <a:ext cx="530280" cy="188280"/>
          </xdr14:xfrm>
        </xdr:contentPart>
      </mc:Choice>
      <mc:Fallback>
        <xdr:pic>
          <xdr:nvPicPr>
            <xdr:cNvPr id="133" name="דיו 132">
              <a:extLst>
                <a:ext uri="{FF2B5EF4-FFF2-40B4-BE49-F238E27FC236}">
                  <a16:creationId xmlns:a16="http://schemas.microsoft.com/office/drawing/2014/main" id="{FD36475F-1E3F-A366-FFB4-06B9C183AA4A}"/>
                </a:ext>
              </a:extLst>
            </xdr:cNvPr>
            <xdr:cNvPicPr/>
          </xdr:nvPicPr>
          <xdr:blipFill>
            <a:blip xmlns:r="http://schemas.openxmlformats.org/officeDocument/2006/relationships" r:embed="rId25"/>
            <a:stretch>
              <a:fillRect/>
            </a:stretch>
          </xdr:blipFill>
          <xdr:spPr>
            <a:xfrm>
              <a:off x="11057440509" y="9525240"/>
              <a:ext cx="637920" cy="403920"/>
            </a:xfrm>
            <a:prstGeom prst="rect">
              <a:avLst/>
            </a:prstGeom>
          </xdr:spPr>
        </xdr:pic>
      </mc:Fallback>
    </mc:AlternateContent>
    <xdr:clientData/>
  </xdr:twoCellAnchor>
  <xdr:twoCellAnchor editAs="oneCell">
    <xdr:from>
      <xdr:col>125</xdr:col>
      <xdr:colOff>565750</xdr:colOff>
      <xdr:row>66</xdr:row>
      <xdr:rowOff>45017</xdr:rowOff>
    </xdr:from>
    <xdr:to>
      <xdr:col>127</xdr:col>
      <xdr:colOff>101871</xdr:colOff>
      <xdr:row>67</xdr:row>
      <xdr:rowOff>128056</xdr:rowOff>
    </xdr:to>
    <xdr:pic>
      <xdr:nvPicPr>
        <xdr:cNvPr id="148" name="תמונה 147">
          <a:extLst>
            <a:ext uri="{FF2B5EF4-FFF2-40B4-BE49-F238E27FC236}">
              <a16:creationId xmlns:a16="http://schemas.microsoft.com/office/drawing/2014/main" id="{A3E15A58-0A72-4816-098D-5E226C01F566}"/>
            </a:ext>
          </a:extLst>
        </xdr:cNvPr>
        <xdr:cNvPicPr>
          <a:picLocks noChangeAspect="1"/>
        </xdr:cNvPicPr>
      </xdr:nvPicPr>
      <xdr:blipFill>
        <a:blip xmlns:r="http://schemas.openxmlformats.org/officeDocument/2006/relationships" r:embed="rId26"/>
        <a:stretch>
          <a:fillRect/>
        </a:stretch>
      </xdr:blipFill>
      <xdr:spPr>
        <a:xfrm>
          <a:off x="10971979672" y="14925788"/>
          <a:ext cx="885949" cy="257211"/>
        </a:xfrm>
        <a:prstGeom prst="rect">
          <a:avLst/>
        </a:prstGeom>
      </xdr:spPr>
    </xdr:pic>
    <xdr:clientData/>
  </xdr:twoCellAnchor>
  <xdr:twoCellAnchor editAs="oneCell">
    <xdr:from>
      <xdr:col>12</xdr:col>
      <xdr:colOff>382920</xdr:colOff>
      <xdr:row>61</xdr:row>
      <xdr:rowOff>69796</xdr:rowOff>
    </xdr:from>
    <xdr:to>
      <xdr:col>13</xdr:col>
      <xdr:colOff>594596</xdr:colOff>
      <xdr:row>62</xdr:row>
      <xdr:rowOff>136188</xdr:rowOff>
    </xdr:to>
    <xdr:pic>
      <xdr:nvPicPr>
        <xdr:cNvPr id="149" name="תמונה 148">
          <a:extLst>
            <a:ext uri="{FF2B5EF4-FFF2-40B4-BE49-F238E27FC236}">
              <a16:creationId xmlns:a16="http://schemas.microsoft.com/office/drawing/2014/main" id="{40CE3045-D3CE-12E6-038A-55B2CEBC6E0D}"/>
            </a:ext>
          </a:extLst>
        </xdr:cNvPr>
        <xdr:cNvPicPr>
          <a:picLocks noChangeAspect="1"/>
        </xdr:cNvPicPr>
      </xdr:nvPicPr>
      <xdr:blipFill>
        <a:blip xmlns:r="http://schemas.openxmlformats.org/officeDocument/2006/relationships" r:embed="rId26"/>
        <a:stretch>
          <a:fillRect/>
        </a:stretch>
      </xdr:blipFill>
      <xdr:spPr>
        <a:xfrm>
          <a:off x="11006495404" y="13705114"/>
          <a:ext cx="884029" cy="2546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0</xdr:col>
      <xdr:colOff>0</xdr:colOff>
      <xdr:row>0</xdr:row>
      <xdr:rowOff>0</xdr:rowOff>
    </xdr:from>
    <xdr:ext cx="6943266" cy="3548742"/>
    <xdr:pic>
      <xdr:nvPicPr>
        <xdr:cNvPr id="2" name="תמונה 1">
          <a:extLst>
            <a:ext uri="{FF2B5EF4-FFF2-40B4-BE49-F238E27FC236}">
              <a16:creationId xmlns:a16="http://schemas.microsoft.com/office/drawing/2014/main" id="{3D16EEF5-7E44-433F-AC40-60DA77B1BB9A}"/>
            </a:ext>
          </a:extLst>
        </xdr:cNvPr>
        <xdr:cNvPicPr>
          <a:picLocks noChangeAspect="1"/>
        </xdr:cNvPicPr>
      </xdr:nvPicPr>
      <xdr:blipFill>
        <a:blip xmlns:r="http://schemas.openxmlformats.org/officeDocument/2006/relationships" r:embed="rId1"/>
        <a:stretch>
          <a:fillRect/>
        </a:stretch>
      </xdr:blipFill>
      <xdr:spPr>
        <a:xfrm>
          <a:off x="11061302677" y="0"/>
          <a:ext cx="6943266" cy="3548742"/>
        </a:xfrm>
        <a:prstGeom prst="rect">
          <a:avLst/>
        </a:prstGeom>
      </xdr:spPr>
    </xdr:pic>
    <xdr:clientData/>
  </xdr:oneCellAnchor>
  <xdr:oneCellAnchor>
    <xdr:from>
      <xdr:col>9</xdr:col>
      <xdr:colOff>387941</xdr:colOff>
      <xdr:row>16</xdr:row>
      <xdr:rowOff>136070</xdr:rowOff>
    </xdr:from>
    <xdr:ext cx="4615071" cy="234043"/>
    <xdr:pic>
      <xdr:nvPicPr>
        <xdr:cNvPr id="3" name="תמונה 2">
          <a:extLst>
            <a:ext uri="{FF2B5EF4-FFF2-40B4-BE49-F238E27FC236}">
              <a16:creationId xmlns:a16="http://schemas.microsoft.com/office/drawing/2014/main" id="{06814777-261D-4E6A-94DC-5DC68119E618}"/>
            </a:ext>
          </a:extLst>
        </xdr:cNvPr>
        <xdr:cNvPicPr>
          <a:picLocks noChangeAspect="1"/>
        </xdr:cNvPicPr>
      </xdr:nvPicPr>
      <xdr:blipFill>
        <a:blip xmlns:r="http://schemas.openxmlformats.org/officeDocument/2006/relationships" r:embed="rId2"/>
        <a:stretch>
          <a:fillRect/>
        </a:stretch>
      </xdr:blipFill>
      <xdr:spPr>
        <a:xfrm>
          <a:off x="11056635302" y="2922813"/>
          <a:ext cx="4615071" cy="234043"/>
        </a:xfrm>
        <a:prstGeom prst="rect">
          <a:avLst/>
        </a:prstGeom>
      </xdr:spPr>
    </xdr:pic>
    <xdr:clientData/>
  </xdr:oneCellAnchor>
  <xdr:twoCellAnchor editAs="oneCell">
    <xdr:from>
      <xdr:col>0</xdr:col>
      <xdr:colOff>510209</xdr:colOff>
      <xdr:row>47</xdr:row>
      <xdr:rowOff>92765</xdr:rowOff>
    </xdr:from>
    <xdr:to>
      <xdr:col>8</xdr:col>
      <xdr:colOff>122914</xdr:colOff>
      <xdr:row>64</xdr:row>
      <xdr:rowOff>134840</xdr:rowOff>
    </xdr:to>
    <xdr:pic>
      <xdr:nvPicPr>
        <xdr:cNvPr id="13" name="תמונה 12">
          <a:extLst>
            <a:ext uri="{FF2B5EF4-FFF2-40B4-BE49-F238E27FC236}">
              <a16:creationId xmlns:a16="http://schemas.microsoft.com/office/drawing/2014/main" id="{5143834A-A759-1143-9E6C-7AB12E886F7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969728478" y="8189843"/>
          <a:ext cx="4966583" cy="2997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2</xdr:row>
      <xdr:rowOff>160020</xdr:rowOff>
    </xdr:from>
    <xdr:to>
      <xdr:col>10</xdr:col>
      <xdr:colOff>455278</xdr:colOff>
      <xdr:row>31</xdr:row>
      <xdr:rowOff>62071</xdr:rowOff>
    </xdr:to>
    <xdr:pic>
      <xdr:nvPicPr>
        <xdr:cNvPr id="2" name="תמונה 1">
          <a:extLst>
            <a:ext uri="{FF2B5EF4-FFF2-40B4-BE49-F238E27FC236}">
              <a16:creationId xmlns:a16="http://schemas.microsoft.com/office/drawing/2014/main" id="{AA461DDA-E118-8E0D-C9CA-1F3F0A9E4117}"/>
            </a:ext>
          </a:extLst>
        </xdr:cNvPr>
        <xdr:cNvPicPr>
          <a:picLocks noChangeAspect="1"/>
        </xdr:cNvPicPr>
      </xdr:nvPicPr>
      <xdr:blipFill>
        <a:blip xmlns:r="http://schemas.openxmlformats.org/officeDocument/2006/relationships" r:embed="rId1"/>
        <a:stretch>
          <a:fillRect/>
        </a:stretch>
      </xdr:blipFill>
      <xdr:spPr>
        <a:xfrm>
          <a:off x="10979294162" y="510540"/>
          <a:ext cx="7160878" cy="4984591"/>
        </a:xfrm>
        <a:prstGeom prst="rect">
          <a:avLst/>
        </a:prstGeom>
      </xdr:spPr>
    </xdr:pic>
    <xdr:clientData/>
  </xdr:twoCellAnchor>
  <xdr:twoCellAnchor editAs="oneCell">
    <xdr:from>
      <xdr:col>10</xdr:col>
      <xdr:colOff>251460</xdr:colOff>
      <xdr:row>43</xdr:row>
      <xdr:rowOff>152400</xdr:rowOff>
    </xdr:from>
    <xdr:to>
      <xdr:col>21</xdr:col>
      <xdr:colOff>68580</xdr:colOff>
      <xdr:row>56</xdr:row>
      <xdr:rowOff>30480</xdr:rowOff>
    </xdr:to>
    <xdr:pic>
      <xdr:nvPicPr>
        <xdr:cNvPr id="6" name="תמונה 5">
          <a:extLst>
            <a:ext uri="{FF2B5EF4-FFF2-40B4-BE49-F238E27FC236}">
              <a16:creationId xmlns:a16="http://schemas.microsoft.com/office/drawing/2014/main" id="{CB67F02F-E6CE-44D3-ED9A-930FFF16564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72304700" y="7688580"/>
          <a:ext cx="7193280" cy="2156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355821</xdr:colOff>
      <xdr:row>32</xdr:row>
      <xdr:rowOff>55660</xdr:rowOff>
    </xdr:from>
    <xdr:to>
      <xdr:col>8</xdr:col>
      <xdr:colOff>43401</xdr:colOff>
      <xdr:row>56</xdr:row>
      <xdr:rowOff>70900</xdr:rowOff>
    </xdr:to>
    <xdr:pic>
      <xdr:nvPicPr>
        <xdr:cNvPr id="7" name="תמונה 6">
          <a:extLst>
            <a:ext uri="{FF2B5EF4-FFF2-40B4-BE49-F238E27FC236}">
              <a16:creationId xmlns:a16="http://schemas.microsoft.com/office/drawing/2014/main" id="{B8F66101-525E-2C80-1760-26EA926DEE9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959345399" y="5568564"/>
          <a:ext cx="4372223" cy="41499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632340</xdr:colOff>
      <xdr:row>16</xdr:row>
      <xdr:rowOff>159000</xdr:rowOff>
    </xdr:from>
    <xdr:to>
      <xdr:col>12</xdr:col>
      <xdr:colOff>528540</xdr:colOff>
      <xdr:row>20</xdr:row>
      <xdr:rowOff>60240</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101" name="דיו 100">
              <a:extLst>
                <a:ext uri="{FF2B5EF4-FFF2-40B4-BE49-F238E27FC236}">
                  <a16:creationId xmlns:a16="http://schemas.microsoft.com/office/drawing/2014/main" id="{7A6DD8A1-60E6-3FA3-B6D3-EB496C547825}"/>
                </a:ext>
              </a:extLst>
            </xdr14:cNvPr>
            <xdr14:cNvContentPartPr/>
          </xdr14:nvContentPartPr>
          <xdr14:nvPr macro=""/>
          <xdr14:xfrm>
            <a:off x="10977879780" y="2963160"/>
            <a:ext cx="1237320" cy="602280"/>
          </xdr14:xfrm>
        </xdr:contentPart>
      </mc:Choice>
      <mc:Fallback>
        <xdr:pic>
          <xdr:nvPicPr>
            <xdr:cNvPr id="101" name="דיו 100">
              <a:extLst>
                <a:ext uri="{FF2B5EF4-FFF2-40B4-BE49-F238E27FC236}">
                  <a16:creationId xmlns:a16="http://schemas.microsoft.com/office/drawing/2014/main" id="{7A6DD8A1-60E6-3FA3-B6D3-EB496C547825}"/>
                </a:ext>
              </a:extLst>
            </xdr:cNvPr>
            <xdr:cNvPicPr/>
          </xdr:nvPicPr>
          <xdr:blipFill>
            <a:blip xmlns:r="http://schemas.openxmlformats.org/officeDocument/2006/relationships" r:embed="rId5"/>
            <a:stretch>
              <a:fillRect/>
            </a:stretch>
          </xdr:blipFill>
          <xdr:spPr>
            <a:xfrm>
              <a:off x="10977871137" y="2954160"/>
              <a:ext cx="1254965" cy="619920"/>
            </a:xfrm>
            <a:prstGeom prst="rect">
              <a:avLst/>
            </a:prstGeom>
          </xdr:spPr>
        </xdr:pic>
      </mc:Fallback>
    </mc:AlternateContent>
    <xdr:clientData/>
  </xdr:twoCellAnchor>
  <xdr:twoCellAnchor editAs="oneCell">
    <xdr:from>
      <xdr:col>0</xdr:col>
      <xdr:colOff>397382</xdr:colOff>
      <xdr:row>15</xdr:row>
      <xdr:rowOff>118654</xdr:rowOff>
    </xdr:from>
    <xdr:to>
      <xdr:col>1</xdr:col>
      <xdr:colOff>132067</xdr:colOff>
      <xdr:row>15</xdr:row>
      <xdr:rowOff>125854</xdr:rowOff>
    </xdr:to>
    <mc:AlternateContent xmlns:mc="http://schemas.openxmlformats.org/markup-compatibility/2006">
      <mc:Choice xmlns:xdr14="http://schemas.microsoft.com/office/excel/2010/spreadsheetDrawing" Requires="xdr14">
        <xdr:contentPart xmlns:r="http://schemas.openxmlformats.org/officeDocument/2006/relationships" r:id="rId6">
          <xdr14:nvContentPartPr>
            <xdr14:cNvPr id="108" name="דיו 107">
              <a:extLst>
                <a:ext uri="{FF2B5EF4-FFF2-40B4-BE49-F238E27FC236}">
                  <a16:creationId xmlns:a16="http://schemas.microsoft.com/office/drawing/2014/main" id="{F0C75FCF-71E6-9346-A45F-1322D0634C42}"/>
                </a:ext>
              </a:extLst>
            </xdr14:cNvPr>
            <xdr14:cNvContentPartPr/>
          </xdr14:nvContentPartPr>
          <xdr14:nvPr macro=""/>
          <xdr14:xfrm>
            <a:off x="10963941376" y="2702828"/>
            <a:ext cx="403920" cy="7200"/>
          </xdr14:xfrm>
        </xdr:contentPart>
      </mc:Choice>
      <mc:Fallback>
        <xdr:pic>
          <xdr:nvPicPr>
            <xdr:cNvPr id="108" name="דיו 107">
              <a:extLst>
                <a:ext uri="{FF2B5EF4-FFF2-40B4-BE49-F238E27FC236}">
                  <a16:creationId xmlns:a16="http://schemas.microsoft.com/office/drawing/2014/main" id="{F0C75FCF-71E6-9346-A45F-1322D0634C42}"/>
                </a:ext>
              </a:extLst>
            </xdr:cNvPr>
            <xdr:cNvPicPr/>
          </xdr:nvPicPr>
          <xdr:blipFill>
            <a:blip xmlns:r="http://schemas.openxmlformats.org/officeDocument/2006/relationships" r:embed="rId7"/>
            <a:stretch>
              <a:fillRect/>
            </a:stretch>
          </xdr:blipFill>
          <xdr:spPr>
            <a:xfrm>
              <a:off x="10963932376" y="2693828"/>
              <a:ext cx="421560" cy="24840"/>
            </a:xfrm>
            <a:prstGeom prst="rect">
              <a:avLst/>
            </a:prstGeom>
          </xdr:spPr>
        </xdr:pic>
      </mc:Fallback>
    </mc:AlternateContent>
    <xdr:clientData/>
  </xdr:twoCellAnchor>
  <xdr:twoCellAnchor editAs="oneCell">
    <xdr:from>
      <xdr:col>3</xdr:col>
      <xdr:colOff>515118</xdr:colOff>
      <xdr:row>14</xdr:row>
      <xdr:rowOff>45824</xdr:rowOff>
    </xdr:from>
    <xdr:to>
      <xdr:col>4</xdr:col>
      <xdr:colOff>609443</xdr:colOff>
      <xdr:row>15</xdr:row>
      <xdr:rowOff>91706</xdr:rowOff>
    </xdr:to>
    <mc:AlternateContent xmlns:mc="http://schemas.openxmlformats.org/markup-compatibility/2006">
      <mc:Choice xmlns:xdr14="http://schemas.microsoft.com/office/excel/2010/spreadsheetDrawing" Requires="xdr14">
        <xdr:contentPart xmlns:r="http://schemas.openxmlformats.org/officeDocument/2006/relationships" r:id="rId8">
          <xdr14:nvContentPartPr>
            <xdr14:cNvPr id="142" name="דיו 141">
              <a:extLst>
                <a:ext uri="{FF2B5EF4-FFF2-40B4-BE49-F238E27FC236}">
                  <a16:creationId xmlns:a16="http://schemas.microsoft.com/office/drawing/2014/main" id="{E947CE56-DBB8-3019-14E4-CBF74AB1E2D2}"/>
                </a:ext>
              </a:extLst>
            </xdr14:cNvPr>
            <xdr14:cNvContentPartPr/>
          </xdr14:nvContentPartPr>
          <xdr14:nvPr macro=""/>
          <xdr14:xfrm>
            <a:off x="10961456296" y="2457720"/>
            <a:ext cx="763560" cy="218160"/>
          </xdr14:xfrm>
        </xdr:contentPart>
      </mc:Choice>
      <mc:Fallback>
        <xdr:pic>
          <xdr:nvPicPr>
            <xdr:cNvPr id="142" name="דיו 141">
              <a:extLst>
                <a:ext uri="{FF2B5EF4-FFF2-40B4-BE49-F238E27FC236}">
                  <a16:creationId xmlns:a16="http://schemas.microsoft.com/office/drawing/2014/main" id="{E947CE56-DBB8-3019-14E4-CBF74AB1E2D2}"/>
                </a:ext>
              </a:extLst>
            </xdr:cNvPr>
            <xdr:cNvPicPr/>
          </xdr:nvPicPr>
          <xdr:blipFill>
            <a:blip xmlns:r="http://schemas.openxmlformats.org/officeDocument/2006/relationships" r:embed="rId9"/>
            <a:stretch>
              <a:fillRect/>
            </a:stretch>
          </xdr:blipFill>
          <xdr:spPr>
            <a:xfrm>
              <a:off x="10961450176" y="2451600"/>
              <a:ext cx="775800" cy="230400"/>
            </a:xfrm>
            <a:prstGeom prst="rect">
              <a:avLst/>
            </a:prstGeom>
          </xdr:spPr>
        </xdr:pic>
      </mc:Fallback>
    </mc:AlternateContent>
    <xdr:clientData/>
  </xdr:twoCellAnchor>
  <xdr:twoCellAnchor editAs="oneCell">
    <xdr:from>
      <xdr:col>3</xdr:col>
      <xdr:colOff>609798</xdr:colOff>
      <xdr:row>11</xdr:row>
      <xdr:rowOff>49299</xdr:rowOff>
    </xdr:from>
    <xdr:to>
      <xdr:col>4</xdr:col>
      <xdr:colOff>576323</xdr:colOff>
      <xdr:row>12</xdr:row>
      <xdr:rowOff>157461</xdr:rowOff>
    </xdr:to>
    <mc:AlternateContent xmlns:mc="http://schemas.openxmlformats.org/markup-compatibility/2006">
      <mc:Choice xmlns:xdr14="http://schemas.microsoft.com/office/excel/2010/spreadsheetDrawing" Requires="xdr14">
        <xdr:contentPart xmlns:r="http://schemas.openxmlformats.org/officeDocument/2006/relationships" r:id="rId10">
          <xdr14:nvContentPartPr>
            <xdr14:cNvPr id="143" name="דיו 142">
              <a:extLst>
                <a:ext uri="{FF2B5EF4-FFF2-40B4-BE49-F238E27FC236}">
                  <a16:creationId xmlns:a16="http://schemas.microsoft.com/office/drawing/2014/main" id="{536E667A-D27B-DBCB-BF39-5394B7244D95}"/>
                </a:ext>
              </a:extLst>
            </xdr14:cNvPr>
            <xdr14:cNvContentPartPr/>
          </xdr14:nvContentPartPr>
          <xdr14:nvPr macro=""/>
          <xdr14:xfrm>
            <a:off x="10961489416" y="1944360"/>
            <a:ext cx="635760" cy="280440"/>
          </xdr14:xfrm>
        </xdr:contentPart>
      </mc:Choice>
      <mc:Fallback>
        <xdr:pic>
          <xdr:nvPicPr>
            <xdr:cNvPr id="143" name="דיו 142">
              <a:extLst>
                <a:ext uri="{FF2B5EF4-FFF2-40B4-BE49-F238E27FC236}">
                  <a16:creationId xmlns:a16="http://schemas.microsoft.com/office/drawing/2014/main" id="{536E667A-D27B-DBCB-BF39-5394B7244D95}"/>
                </a:ext>
              </a:extLst>
            </xdr:cNvPr>
            <xdr:cNvPicPr/>
          </xdr:nvPicPr>
          <xdr:blipFill>
            <a:blip xmlns:r="http://schemas.openxmlformats.org/officeDocument/2006/relationships" r:embed="rId11"/>
            <a:stretch>
              <a:fillRect/>
            </a:stretch>
          </xdr:blipFill>
          <xdr:spPr>
            <a:xfrm>
              <a:off x="10961483296" y="1938232"/>
              <a:ext cx="648000" cy="292696"/>
            </a:xfrm>
            <a:prstGeom prst="rect">
              <a:avLst/>
            </a:prstGeom>
          </xdr:spPr>
        </xdr:pic>
      </mc:Fallback>
    </mc:AlternateContent>
    <xdr:clientData/>
  </xdr:twoCellAnchor>
  <xdr:twoCellAnchor editAs="oneCell">
    <xdr:from>
      <xdr:col>4</xdr:col>
      <xdr:colOff>367883</xdr:colOff>
      <xdr:row>17</xdr:row>
      <xdr:rowOff>113270</xdr:rowOff>
    </xdr:from>
    <xdr:to>
      <xdr:col>4</xdr:col>
      <xdr:colOff>496763</xdr:colOff>
      <xdr:row>18</xdr:row>
      <xdr:rowOff>96511</xdr:rowOff>
    </xdr:to>
    <mc:AlternateContent xmlns:mc="http://schemas.openxmlformats.org/markup-compatibility/2006">
      <mc:Choice xmlns:xdr14="http://schemas.microsoft.com/office/excel/2010/spreadsheetDrawing" Requires="xdr14">
        <xdr:contentPart xmlns:r="http://schemas.openxmlformats.org/officeDocument/2006/relationships" r:id="rId12">
          <xdr14:nvContentPartPr>
            <xdr14:cNvPr id="144" name="דיו 143">
              <a:extLst>
                <a:ext uri="{FF2B5EF4-FFF2-40B4-BE49-F238E27FC236}">
                  <a16:creationId xmlns:a16="http://schemas.microsoft.com/office/drawing/2014/main" id="{3B490FB0-DFD7-A093-13E9-36EAC7EE0CCD}"/>
                </a:ext>
              </a:extLst>
            </xdr14:cNvPr>
            <xdr14:cNvContentPartPr/>
          </xdr14:nvContentPartPr>
          <xdr14:nvPr macro=""/>
          <xdr14:xfrm>
            <a:off x="10961568976" y="3042000"/>
            <a:ext cx="128880" cy="155520"/>
          </xdr14:xfrm>
        </xdr:contentPart>
      </mc:Choice>
      <mc:Fallback>
        <xdr:pic>
          <xdr:nvPicPr>
            <xdr:cNvPr id="144" name="דיו 143">
              <a:extLst>
                <a:ext uri="{FF2B5EF4-FFF2-40B4-BE49-F238E27FC236}">
                  <a16:creationId xmlns:a16="http://schemas.microsoft.com/office/drawing/2014/main" id="{3B490FB0-DFD7-A093-13E9-36EAC7EE0CCD}"/>
                </a:ext>
              </a:extLst>
            </xdr:cNvPr>
            <xdr:cNvPicPr/>
          </xdr:nvPicPr>
          <xdr:blipFill>
            <a:blip xmlns:r="http://schemas.openxmlformats.org/officeDocument/2006/relationships" r:embed="rId13"/>
            <a:stretch>
              <a:fillRect/>
            </a:stretch>
          </xdr:blipFill>
          <xdr:spPr>
            <a:xfrm>
              <a:off x="10961562856" y="3035880"/>
              <a:ext cx="141120" cy="167760"/>
            </a:xfrm>
            <a:prstGeom prst="rect">
              <a:avLst/>
            </a:prstGeom>
          </xdr:spPr>
        </xdr:pic>
      </mc:Fallback>
    </mc:AlternateContent>
    <xdr:clientData/>
  </xdr:twoCellAnchor>
  <xdr:twoCellAnchor editAs="oneCell">
    <xdr:from>
      <xdr:col>4</xdr:col>
      <xdr:colOff>115163</xdr:colOff>
      <xdr:row>17</xdr:row>
      <xdr:rowOff>79070</xdr:rowOff>
    </xdr:from>
    <xdr:to>
      <xdr:col>4</xdr:col>
      <xdr:colOff>305963</xdr:colOff>
      <xdr:row>18</xdr:row>
      <xdr:rowOff>81031</xdr:rowOff>
    </xdr:to>
    <mc:AlternateContent xmlns:mc="http://schemas.openxmlformats.org/markup-compatibility/2006">
      <mc:Choice xmlns:xdr14="http://schemas.microsoft.com/office/excel/2010/spreadsheetDrawing" Requires="xdr14">
        <xdr:contentPart xmlns:r="http://schemas.openxmlformats.org/officeDocument/2006/relationships" r:id="rId14">
          <xdr14:nvContentPartPr>
            <xdr14:cNvPr id="145" name="דיו 144">
              <a:extLst>
                <a:ext uri="{FF2B5EF4-FFF2-40B4-BE49-F238E27FC236}">
                  <a16:creationId xmlns:a16="http://schemas.microsoft.com/office/drawing/2014/main" id="{8801C9B7-6EA1-F23F-4CAA-B86B8190D801}"/>
                </a:ext>
              </a:extLst>
            </xdr14:cNvPr>
            <xdr14:cNvContentPartPr/>
          </xdr14:nvContentPartPr>
          <xdr14:nvPr macro=""/>
          <xdr14:xfrm>
            <a:off x="10961759776" y="3007800"/>
            <a:ext cx="190800" cy="174240"/>
          </xdr14:xfrm>
        </xdr:contentPart>
      </mc:Choice>
      <mc:Fallback>
        <xdr:pic>
          <xdr:nvPicPr>
            <xdr:cNvPr id="145" name="דיו 144">
              <a:extLst>
                <a:ext uri="{FF2B5EF4-FFF2-40B4-BE49-F238E27FC236}">
                  <a16:creationId xmlns:a16="http://schemas.microsoft.com/office/drawing/2014/main" id="{8801C9B7-6EA1-F23F-4CAA-B86B8190D801}"/>
                </a:ext>
              </a:extLst>
            </xdr:cNvPr>
            <xdr:cNvPicPr/>
          </xdr:nvPicPr>
          <xdr:blipFill>
            <a:blip xmlns:r="http://schemas.openxmlformats.org/officeDocument/2006/relationships" r:embed="rId15"/>
            <a:stretch>
              <a:fillRect/>
            </a:stretch>
          </xdr:blipFill>
          <xdr:spPr>
            <a:xfrm>
              <a:off x="10961753656" y="3001680"/>
              <a:ext cx="203040" cy="186480"/>
            </a:xfrm>
            <a:prstGeom prst="rect">
              <a:avLst/>
            </a:prstGeom>
          </xdr:spPr>
        </xdr:pic>
      </mc:Fallback>
    </mc:AlternateContent>
    <xdr:clientData/>
  </xdr:twoCellAnchor>
  <xdr:twoCellAnchor editAs="oneCell">
    <xdr:from>
      <xdr:col>0</xdr:col>
      <xdr:colOff>269222</xdr:colOff>
      <xdr:row>11</xdr:row>
      <xdr:rowOff>33459</xdr:rowOff>
    </xdr:from>
    <xdr:to>
      <xdr:col>1</xdr:col>
      <xdr:colOff>200107</xdr:colOff>
      <xdr:row>16</xdr:row>
      <xdr:rowOff>13388</xdr:rowOff>
    </xdr:to>
    <mc:AlternateContent xmlns:mc="http://schemas.openxmlformats.org/markup-compatibility/2006">
      <mc:Choice xmlns:xdr14="http://schemas.microsoft.com/office/excel/2010/spreadsheetDrawing" Requires="xdr14">
        <xdr:contentPart xmlns:r="http://schemas.openxmlformats.org/officeDocument/2006/relationships" r:id="rId16">
          <xdr14:nvContentPartPr>
            <xdr14:cNvPr id="157" name="דיו 156">
              <a:extLst>
                <a:ext uri="{FF2B5EF4-FFF2-40B4-BE49-F238E27FC236}">
                  <a16:creationId xmlns:a16="http://schemas.microsoft.com/office/drawing/2014/main" id="{87A4195C-D32A-329D-DAB3-955AEE75A307}"/>
                </a:ext>
              </a:extLst>
            </xdr14:cNvPr>
            <xdr14:cNvContentPartPr/>
          </xdr14:nvContentPartPr>
          <xdr14:nvPr macro=""/>
          <xdr14:xfrm>
            <a:off x="10963873336" y="1928520"/>
            <a:ext cx="600120" cy="841320"/>
          </xdr14:xfrm>
        </xdr:contentPart>
      </mc:Choice>
      <mc:Fallback>
        <xdr:pic>
          <xdr:nvPicPr>
            <xdr:cNvPr id="157" name="דיו 156">
              <a:extLst>
                <a:ext uri="{FF2B5EF4-FFF2-40B4-BE49-F238E27FC236}">
                  <a16:creationId xmlns:a16="http://schemas.microsoft.com/office/drawing/2014/main" id="{87A4195C-D32A-329D-DAB3-955AEE75A307}"/>
                </a:ext>
              </a:extLst>
            </xdr:cNvPr>
            <xdr:cNvPicPr/>
          </xdr:nvPicPr>
          <xdr:blipFill>
            <a:blip xmlns:r="http://schemas.openxmlformats.org/officeDocument/2006/relationships" r:embed="rId17"/>
            <a:stretch>
              <a:fillRect/>
            </a:stretch>
          </xdr:blipFill>
          <xdr:spPr>
            <a:xfrm>
              <a:off x="10963864696" y="1919880"/>
              <a:ext cx="617760" cy="858960"/>
            </a:xfrm>
            <a:prstGeom prst="rect">
              <a:avLst/>
            </a:prstGeom>
          </xdr:spPr>
        </xdr:pic>
      </mc:Fallback>
    </mc:AlternateContent>
    <xdr:clientData/>
  </xdr:twoCellAnchor>
  <xdr:twoCellAnchor editAs="oneCell">
    <xdr:from>
      <xdr:col>8</xdr:col>
      <xdr:colOff>668864</xdr:colOff>
      <xdr:row>13</xdr:row>
      <xdr:rowOff>165183</xdr:rowOff>
    </xdr:from>
    <xdr:to>
      <xdr:col>10</xdr:col>
      <xdr:colOff>385914</xdr:colOff>
      <xdr:row>16</xdr:row>
      <xdr:rowOff>59828</xdr:rowOff>
    </xdr:to>
    <mc:AlternateContent xmlns:mc="http://schemas.openxmlformats.org/markup-compatibility/2006">
      <mc:Choice xmlns:xdr14="http://schemas.microsoft.com/office/excel/2010/spreadsheetDrawing" Requires="xdr14">
        <xdr:contentPart xmlns:r="http://schemas.openxmlformats.org/officeDocument/2006/relationships" r:id="rId18">
          <xdr14:nvContentPartPr>
            <xdr14:cNvPr id="158" name="דיו 157">
              <a:extLst>
                <a:ext uri="{FF2B5EF4-FFF2-40B4-BE49-F238E27FC236}">
                  <a16:creationId xmlns:a16="http://schemas.microsoft.com/office/drawing/2014/main" id="{5B483997-464C-D992-3124-04E90C9534CD}"/>
                </a:ext>
              </a:extLst>
            </xdr14:cNvPr>
            <xdr14:cNvContentPartPr/>
          </xdr14:nvContentPartPr>
          <xdr14:nvPr macro=""/>
          <xdr14:xfrm>
            <a:off x="10957664416" y="2404800"/>
            <a:ext cx="1055520" cy="411480"/>
          </xdr14:xfrm>
        </xdr:contentPart>
      </mc:Choice>
      <mc:Fallback>
        <xdr:pic>
          <xdr:nvPicPr>
            <xdr:cNvPr id="158" name="דיו 157">
              <a:extLst>
                <a:ext uri="{FF2B5EF4-FFF2-40B4-BE49-F238E27FC236}">
                  <a16:creationId xmlns:a16="http://schemas.microsoft.com/office/drawing/2014/main" id="{5B483997-464C-D992-3124-04E90C9534CD}"/>
                </a:ext>
              </a:extLst>
            </xdr:cNvPr>
            <xdr:cNvPicPr/>
          </xdr:nvPicPr>
          <xdr:blipFill>
            <a:blip xmlns:r="http://schemas.openxmlformats.org/officeDocument/2006/relationships" r:embed="rId19"/>
            <a:stretch>
              <a:fillRect/>
            </a:stretch>
          </xdr:blipFill>
          <xdr:spPr>
            <a:xfrm>
              <a:off x="10957655776" y="2395800"/>
              <a:ext cx="1073160" cy="429120"/>
            </a:xfrm>
            <a:prstGeom prst="rect">
              <a:avLst/>
            </a:prstGeom>
          </xdr:spPr>
        </xdr:pic>
      </mc:Fallback>
    </mc:AlternateContent>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59872</xdr:colOff>
      <xdr:row>0</xdr:row>
      <xdr:rowOff>91183</xdr:rowOff>
    </xdr:from>
    <xdr:to>
      <xdr:col>15</xdr:col>
      <xdr:colOff>645794</xdr:colOff>
      <xdr:row>25</xdr:row>
      <xdr:rowOff>178141</xdr:rowOff>
    </xdr:to>
    <xdr:pic>
      <xdr:nvPicPr>
        <xdr:cNvPr id="2" name="תמונה 1">
          <a:extLst>
            <a:ext uri="{FF2B5EF4-FFF2-40B4-BE49-F238E27FC236}">
              <a16:creationId xmlns:a16="http://schemas.microsoft.com/office/drawing/2014/main" id="{7767FA12-9963-D347-7375-120FCF7AF308}"/>
            </a:ext>
          </a:extLst>
        </xdr:cNvPr>
        <xdr:cNvPicPr>
          <a:picLocks noChangeAspect="1"/>
        </xdr:cNvPicPr>
      </xdr:nvPicPr>
      <xdr:blipFill>
        <a:blip xmlns:r="http://schemas.openxmlformats.org/officeDocument/2006/relationships" r:embed="rId1"/>
        <a:stretch>
          <a:fillRect/>
        </a:stretch>
      </xdr:blipFill>
      <xdr:spPr>
        <a:xfrm>
          <a:off x="10981183906" y="91183"/>
          <a:ext cx="10179502" cy="4468458"/>
        </a:xfrm>
        <a:prstGeom prst="rect">
          <a:avLst/>
        </a:prstGeom>
      </xdr:spPr>
    </xdr:pic>
    <xdr:clientData/>
  </xdr:twoCellAnchor>
  <xdr:twoCellAnchor editAs="oneCell">
    <xdr:from>
      <xdr:col>18</xdr:col>
      <xdr:colOff>270863</xdr:colOff>
      <xdr:row>23</xdr:row>
      <xdr:rowOff>114620</xdr:rowOff>
    </xdr:from>
    <xdr:to>
      <xdr:col>26</xdr:col>
      <xdr:colOff>65314</xdr:colOff>
      <xdr:row>43</xdr:row>
      <xdr:rowOff>151388</xdr:rowOff>
    </xdr:to>
    <xdr:pic>
      <xdr:nvPicPr>
        <xdr:cNvPr id="3" name="תמונה 2">
          <a:extLst>
            <a:ext uri="{FF2B5EF4-FFF2-40B4-BE49-F238E27FC236}">
              <a16:creationId xmlns:a16="http://schemas.microsoft.com/office/drawing/2014/main" id="{75FF01B3-6957-ACEE-BE65-D85300DE201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40182571" y="4120563"/>
          <a:ext cx="5193766" cy="51639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108857</xdr:colOff>
      <xdr:row>12</xdr:row>
      <xdr:rowOff>119743</xdr:rowOff>
    </xdr:from>
    <xdr:to>
      <xdr:col>22</xdr:col>
      <xdr:colOff>473767</xdr:colOff>
      <xdr:row>19</xdr:row>
      <xdr:rowOff>15124</xdr:rowOff>
    </xdr:to>
    <xdr:pic>
      <xdr:nvPicPr>
        <xdr:cNvPr id="4" name="תמונה 3">
          <a:extLst>
            <a:ext uri="{FF2B5EF4-FFF2-40B4-BE49-F238E27FC236}">
              <a16:creationId xmlns:a16="http://schemas.microsoft.com/office/drawing/2014/main" id="{AD8750D7-C0F3-73C1-A898-7FA7FA54C73F}"/>
            </a:ext>
          </a:extLst>
        </xdr:cNvPr>
        <xdr:cNvPicPr>
          <a:picLocks noChangeAspect="1"/>
        </xdr:cNvPicPr>
      </xdr:nvPicPr>
      <xdr:blipFill>
        <a:blip xmlns:r="http://schemas.openxmlformats.org/officeDocument/2006/relationships" r:embed="rId3"/>
        <a:stretch>
          <a:fillRect/>
        </a:stretch>
      </xdr:blipFill>
      <xdr:spPr>
        <a:xfrm>
          <a:off x="11042473775" y="2209800"/>
          <a:ext cx="1714739" cy="1114581"/>
        </a:xfrm>
        <a:prstGeom prst="rect">
          <a:avLst/>
        </a:prstGeom>
      </xdr:spPr>
    </xdr:pic>
    <xdr:clientData/>
  </xdr:twoCellAnchor>
  <xdr:twoCellAnchor editAs="oneCell">
    <xdr:from>
      <xdr:col>15</xdr:col>
      <xdr:colOff>1029315</xdr:colOff>
      <xdr:row>29</xdr:row>
      <xdr:rowOff>1714342</xdr:rowOff>
    </xdr:from>
    <xdr:to>
      <xdr:col>15</xdr:col>
      <xdr:colOff>1129755</xdr:colOff>
      <xdr:row>29</xdr:row>
      <xdr:rowOff>1750342</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7" name="דיו 6">
              <a:extLst>
                <a:ext uri="{FF2B5EF4-FFF2-40B4-BE49-F238E27FC236}">
                  <a16:creationId xmlns:a16="http://schemas.microsoft.com/office/drawing/2014/main" id="{AD23586D-B7B8-7B0B-2816-6FD987F1201B}"/>
                </a:ext>
              </a:extLst>
            </xdr14:cNvPr>
            <xdr14:cNvContentPartPr/>
          </xdr14:nvContentPartPr>
          <xdr14:nvPr macro=""/>
          <xdr14:xfrm>
            <a:off x="10996282845" y="6834030"/>
            <a:ext cx="100440" cy="36000"/>
          </xdr14:xfrm>
        </xdr:contentPart>
      </mc:Choice>
      <mc:Fallback>
        <xdr:pic>
          <xdr:nvPicPr>
            <xdr:cNvPr id="7" name="דיו 6">
              <a:extLst>
                <a:ext uri="{FF2B5EF4-FFF2-40B4-BE49-F238E27FC236}">
                  <a16:creationId xmlns:a16="http://schemas.microsoft.com/office/drawing/2014/main" id="{AD23586D-B7B8-7B0B-2816-6FD987F1201B}"/>
                </a:ext>
              </a:extLst>
            </xdr:cNvPr>
            <xdr:cNvPicPr/>
          </xdr:nvPicPr>
          <xdr:blipFill>
            <a:blip xmlns:r="http://schemas.openxmlformats.org/officeDocument/2006/relationships" r:embed="rId5"/>
            <a:stretch>
              <a:fillRect/>
            </a:stretch>
          </xdr:blipFill>
          <xdr:spPr>
            <a:xfrm>
              <a:off x="10996229205" y="6726030"/>
              <a:ext cx="208080" cy="251640"/>
            </a:xfrm>
            <a:prstGeom prst="rect">
              <a:avLst/>
            </a:prstGeom>
          </xdr:spPr>
        </xdr:pic>
      </mc:Fallback>
    </mc:AlternateContent>
    <xdr:clientData/>
  </xdr:twoCellAnchor>
  <xdr:twoCellAnchor editAs="oneCell">
    <xdr:from>
      <xdr:col>12</xdr:col>
      <xdr:colOff>499755</xdr:colOff>
      <xdr:row>38</xdr:row>
      <xdr:rowOff>10657</xdr:rowOff>
    </xdr:from>
    <xdr:to>
      <xdr:col>12</xdr:col>
      <xdr:colOff>500115</xdr:colOff>
      <xdr:row>38</xdr:row>
      <xdr:rowOff>23977</xdr:rowOff>
    </xdr:to>
    <mc:AlternateContent xmlns:mc="http://schemas.openxmlformats.org/markup-compatibility/2006">
      <mc:Choice xmlns:xdr14="http://schemas.microsoft.com/office/excel/2010/spreadsheetDrawing" Requires="xdr14">
        <xdr:contentPart xmlns:r="http://schemas.openxmlformats.org/officeDocument/2006/relationships" r:id="rId6">
          <xdr14:nvContentPartPr>
            <xdr14:cNvPr id="14" name="דיו 13">
              <a:extLst>
                <a:ext uri="{FF2B5EF4-FFF2-40B4-BE49-F238E27FC236}">
                  <a16:creationId xmlns:a16="http://schemas.microsoft.com/office/drawing/2014/main" id="{04B514A6-CAA1-75F8-5DA4-98621F764041}"/>
                </a:ext>
              </a:extLst>
            </xdr14:cNvPr>
            <xdr14:cNvContentPartPr/>
          </xdr14:nvContentPartPr>
          <xdr14:nvPr macro=""/>
          <xdr14:xfrm>
            <a:off x="10999427085" y="8340270"/>
            <a:ext cx="360" cy="13320"/>
          </xdr14:xfrm>
        </xdr:contentPart>
      </mc:Choice>
      <mc:Fallback>
        <xdr:pic>
          <xdr:nvPicPr>
            <xdr:cNvPr id="14" name="דיו 13">
              <a:extLst>
                <a:ext uri="{FF2B5EF4-FFF2-40B4-BE49-F238E27FC236}">
                  <a16:creationId xmlns:a16="http://schemas.microsoft.com/office/drawing/2014/main" id="{04B514A6-CAA1-75F8-5DA4-98621F764041}"/>
                </a:ext>
              </a:extLst>
            </xdr:cNvPr>
            <xdr:cNvPicPr/>
          </xdr:nvPicPr>
          <xdr:blipFill>
            <a:blip xmlns:r="http://schemas.openxmlformats.org/officeDocument/2006/relationships" r:embed="rId7"/>
            <a:stretch>
              <a:fillRect/>
            </a:stretch>
          </xdr:blipFill>
          <xdr:spPr>
            <a:xfrm>
              <a:off x="10999418085" y="8331270"/>
              <a:ext cx="18000" cy="30960"/>
            </a:xfrm>
            <a:prstGeom prst="rect">
              <a:avLst/>
            </a:prstGeom>
          </xdr:spPr>
        </xdr:pic>
      </mc:Fallback>
    </mc:AlternateContent>
    <xdr:clientData/>
  </xdr:twoCellAnchor>
  <xdr:twoCellAnchor editAs="oneCell">
    <xdr:from>
      <xdr:col>15</xdr:col>
      <xdr:colOff>1370898</xdr:colOff>
      <xdr:row>29</xdr:row>
      <xdr:rowOff>1528135</xdr:rowOff>
    </xdr:from>
    <xdr:to>
      <xdr:col>16</xdr:col>
      <xdr:colOff>48000</xdr:colOff>
      <xdr:row>29</xdr:row>
      <xdr:rowOff>1716415</xdr:rowOff>
    </xdr:to>
    <mc:AlternateContent xmlns:mc="http://schemas.openxmlformats.org/markup-compatibility/2006">
      <mc:Choice xmlns:xdr14="http://schemas.microsoft.com/office/excel/2010/spreadsheetDrawing" Requires="xdr14">
        <xdr:contentPart xmlns:r="http://schemas.openxmlformats.org/officeDocument/2006/relationships" r:id="rId8">
          <xdr14:nvContentPartPr>
            <xdr14:cNvPr id="24" name="דיו 23">
              <a:extLst>
                <a:ext uri="{FF2B5EF4-FFF2-40B4-BE49-F238E27FC236}">
                  <a16:creationId xmlns:a16="http://schemas.microsoft.com/office/drawing/2014/main" id="{494A5F6F-D596-41AE-FA61-581AA2C8C650}"/>
                </a:ext>
              </a:extLst>
            </xdr14:cNvPr>
            <xdr14:cNvContentPartPr/>
          </xdr14:nvContentPartPr>
          <xdr14:nvPr macro=""/>
          <xdr14:xfrm>
            <a:off x="10940220462" y="6639397"/>
            <a:ext cx="1871640" cy="188280"/>
          </xdr14:xfrm>
        </xdr:contentPart>
      </mc:Choice>
      <mc:Fallback>
        <xdr:pic>
          <xdr:nvPicPr>
            <xdr:cNvPr id="24" name="דיו 23">
              <a:extLst>
                <a:ext uri="{FF2B5EF4-FFF2-40B4-BE49-F238E27FC236}">
                  <a16:creationId xmlns:a16="http://schemas.microsoft.com/office/drawing/2014/main" id="{494A5F6F-D596-41AE-FA61-581AA2C8C650}"/>
                </a:ext>
              </a:extLst>
            </xdr:cNvPr>
            <xdr:cNvPicPr/>
          </xdr:nvPicPr>
          <xdr:blipFill>
            <a:blip xmlns:r="http://schemas.openxmlformats.org/officeDocument/2006/relationships" r:embed="rId9"/>
            <a:stretch>
              <a:fillRect/>
            </a:stretch>
          </xdr:blipFill>
          <xdr:spPr>
            <a:xfrm>
              <a:off x="10940211462" y="6630757"/>
              <a:ext cx="1889280" cy="205920"/>
            </a:xfrm>
            <a:prstGeom prst="rect">
              <a:avLst/>
            </a:prstGeom>
          </xdr:spPr>
        </xdr:pic>
      </mc:Fallback>
    </mc:AlternateContent>
    <xdr:clientData/>
  </xdr:twoCellAnchor>
  <xdr:twoCellAnchor editAs="oneCell">
    <xdr:from>
      <xdr:col>16</xdr:col>
      <xdr:colOff>53845</xdr:colOff>
      <xdr:row>29</xdr:row>
      <xdr:rowOff>1576751</xdr:rowOff>
    </xdr:from>
    <xdr:to>
      <xdr:col>16</xdr:col>
      <xdr:colOff>788245</xdr:colOff>
      <xdr:row>29</xdr:row>
      <xdr:rowOff>1694471</xdr:rowOff>
    </xdr:to>
    <mc:AlternateContent xmlns:mc="http://schemas.openxmlformats.org/markup-compatibility/2006">
      <mc:Choice xmlns:xdr14="http://schemas.microsoft.com/office/excel/2010/spreadsheetDrawing" Requires="xdr14">
        <xdr:contentPart xmlns:r="http://schemas.openxmlformats.org/officeDocument/2006/relationships" r:id="rId10">
          <xdr14:nvContentPartPr>
            <xdr14:cNvPr id="49" name="דיו 48">
              <a:extLst>
                <a:ext uri="{FF2B5EF4-FFF2-40B4-BE49-F238E27FC236}">
                  <a16:creationId xmlns:a16="http://schemas.microsoft.com/office/drawing/2014/main" id="{E1AC61DE-056B-5C7B-14AA-CB5C956C3B96}"/>
                </a:ext>
              </a:extLst>
            </xdr14:cNvPr>
            <xdr14:cNvContentPartPr/>
          </xdr14:nvContentPartPr>
          <xdr14:nvPr macro=""/>
          <xdr14:xfrm>
            <a:off x="11007198226" y="6776280"/>
            <a:ext cx="734400" cy="117720"/>
          </xdr14:xfrm>
        </xdr:contentPart>
      </mc:Choice>
      <mc:Fallback>
        <xdr:pic>
          <xdr:nvPicPr>
            <xdr:cNvPr id="49" name="דיו 48">
              <a:extLst>
                <a:ext uri="{FF2B5EF4-FFF2-40B4-BE49-F238E27FC236}">
                  <a16:creationId xmlns:a16="http://schemas.microsoft.com/office/drawing/2014/main" id="{E1AC61DE-056B-5C7B-14AA-CB5C956C3B96}"/>
                </a:ext>
              </a:extLst>
            </xdr:cNvPr>
            <xdr:cNvPicPr/>
          </xdr:nvPicPr>
          <xdr:blipFill>
            <a:blip xmlns:r="http://schemas.openxmlformats.org/officeDocument/2006/relationships" r:embed="rId11"/>
            <a:stretch>
              <a:fillRect/>
            </a:stretch>
          </xdr:blipFill>
          <xdr:spPr>
            <a:xfrm>
              <a:off x="11007189586" y="6767280"/>
              <a:ext cx="752040" cy="135360"/>
            </a:xfrm>
            <a:prstGeom prst="rect">
              <a:avLst/>
            </a:prstGeom>
          </xdr:spPr>
        </xdr:pic>
      </mc:Fallback>
    </mc:AlternateContent>
    <xdr:clientData/>
  </xdr:twoCellAnchor>
  <xdr:twoCellAnchor editAs="oneCell">
    <xdr:from>
      <xdr:col>16</xdr:col>
      <xdr:colOff>269125</xdr:colOff>
      <xdr:row>29</xdr:row>
      <xdr:rowOff>1149431</xdr:rowOff>
    </xdr:from>
    <xdr:to>
      <xdr:col>16</xdr:col>
      <xdr:colOff>556405</xdr:colOff>
      <xdr:row>29</xdr:row>
      <xdr:rowOff>1442111</xdr:rowOff>
    </xdr:to>
    <mc:AlternateContent xmlns:mc="http://schemas.openxmlformats.org/markup-compatibility/2006">
      <mc:Choice xmlns:xdr14="http://schemas.microsoft.com/office/excel/2010/spreadsheetDrawing" Requires="xdr14">
        <xdr:contentPart xmlns:r="http://schemas.openxmlformats.org/officeDocument/2006/relationships" r:id="rId12">
          <xdr14:nvContentPartPr>
            <xdr14:cNvPr id="55" name="דיו 54">
              <a:extLst>
                <a:ext uri="{FF2B5EF4-FFF2-40B4-BE49-F238E27FC236}">
                  <a16:creationId xmlns:a16="http://schemas.microsoft.com/office/drawing/2014/main" id="{0F91CF75-2300-4398-138C-951F78ECF25D}"/>
                </a:ext>
              </a:extLst>
            </xdr14:cNvPr>
            <xdr14:cNvContentPartPr/>
          </xdr14:nvContentPartPr>
          <xdr14:nvPr macro=""/>
          <xdr14:xfrm>
            <a:off x="11007430066" y="6348960"/>
            <a:ext cx="287280" cy="292680"/>
          </xdr14:xfrm>
        </xdr:contentPart>
      </mc:Choice>
      <mc:Fallback>
        <xdr:pic>
          <xdr:nvPicPr>
            <xdr:cNvPr id="55" name="דיו 54">
              <a:extLst>
                <a:ext uri="{FF2B5EF4-FFF2-40B4-BE49-F238E27FC236}">
                  <a16:creationId xmlns:a16="http://schemas.microsoft.com/office/drawing/2014/main" id="{0F91CF75-2300-4398-138C-951F78ECF25D}"/>
                </a:ext>
              </a:extLst>
            </xdr:cNvPr>
            <xdr:cNvPicPr/>
          </xdr:nvPicPr>
          <xdr:blipFill>
            <a:blip xmlns:r="http://schemas.openxmlformats.org/officeDocument/2006/relationships" r:embed="rId13"/>
            <a:stretch>
              <a:fillRect/>
            </a:stretch>
          </xdr:blipFill>
          <xdr:spPr>
            <a:xfrm>
              <a:off x="11007421415" y="6340320"/>
              <a:ext cx="304942" cy="310320"/>
            </a:xfrm>
            <a:prstGeom prst="rect">
              <a:avLst/>
            </a:prstGeom>
          </xdr:spPr>
        </xdr:pic>
      </mc:Fallback>
    </mc:AlternateContent>
    <xdr:clientData/>
  </xdr:twoCellAnchor>
  <xdr:twoCellAnchor editAs="oneCell">
    <xdr:from>
      <xdr:col>15</xdr:col>
      <xdr:colOff>3173280</xdr:colOff>
      <xdr:row>29</xdr:row>
      <xdr:rowOff>1332311</xdr:rowOff>
    </xdr:from>
    <xdr:to>
      <xdr:col>16</xdr:col>
      <xdr:colOff>52045</xdr:colOff>
      <xdr:row>29</xdr:row>
      <xdr:rowOff>1430591</xdr:rowOff>
    </xdr:to>
    <mc:AlternateContent xmlns:mc="http://schemas.openxmlformats.org/markup-compatibility/2006">
      <mc:Choice xmlns:xdr14="http://schemas.microsoft.com/office/excel/2010/spreadsheetDrawing" Requires="xdr14">
        <xdr:contentPart xmlns:r="http://schemas.openxmlformats.org/officeDocument/2006/relationships" r:id="rId14">
          <xdr14:nvContentPartPr>
            <xdr14:cNvPr id="57" name="דיו 56">
              <a:extLst>
                <a:ext uri="{FF2B5EF4-FFF2-40B4-BE49-F238E27FC236}">
                  <a16:creationId xmlns:a16="http://schemas.microsoft.com/office/drawing/2014/main" id="{291706DA-6976-7D93-F727-651820673D35}"/>
                </a:ext>
              </a:extLst>
            </xdr14:cNvPr>
            <xdr14:cNvContentPartPr/>
          </xdr14:nvContentPartPr>
          <xdr14:nvPr macro=""/>
          <xdr14:xfrm>
            <a:off x="11007934426" y="6531840"/>
            <a:ext cx="70200" cy="98280"/>
          </xdr14:xfrm>
        </xdr:contentPart>
      </mc:Choice>
      <mc:Fallback>
        <xdr:pic>
          <xdr:nvPicPr>
            <xdr:cNvPr id="57" name="דיו 56">
              <a:extLst>
                <a:ext uri="{FF2B5EF4-FFF2-40B4-BE49-F238E27FC236}">
                  <a16:creationId xmlns:a16="http://schemas.microsoft.com/office/drawing/2014/main" id="{291706DA-6976-7D93-F727-651820673D35}"/>
                </a:ext>
              </a:extLst>
            </xdr:cNvPr>
            <xdr:cNvPicPr/>
          </xdr:nvPicPr>
          <xdr:blipFill>
            <a:blip xmlns:r="http://schemas.openxmlformats.org/officeDocument/2006/relationships" r:embed="rId15"/>
            <a:stretch>
              <a:fillRect/>
            </a:stretch>
          </xdr:blipFill>
          <xdr:spPr>
            <a:xfrm>
              <a:off x="11007925426" y="6522840"/>
              <a:ext cx="87840" cy="115920"/>
            </a:xfrm>
            <a:prstGeom prst="rect">
              <a:avLst/>
            </a:prstGeom>
          </xdr:spPr>
        </xdr:pic>
      </mc:Fallback>
    </mc:AlternateContent>
    <xdr:clientData/>
  </xdr:twoCellAnchor>
  <xdr:twoCellAnchor editAs="oneCell">
    <xdr:from>
      <xdr:col>15</xdr:col>
      <xdr:colOff>1498920</xdr:colOff>
      <xdr:row>29</xdr:row>
      <xdr:rowOff>1146911</xdr:rowOff>
    </xdr:from>
    <xdr:to>
      <xdr:col>15</xdr:col>
      <xdr:colOff>2842080</xdr:colOff>
      <xdr:row>29</xdr:row>
      <xdr:rowOff>1577471</xdr:rowOff>
    </xdr:to>
    <mc:AlternateContent xmlns:mc="http://schemas.openxmlformats.org/markup-compatibility/2006">
      <mc:Choice xmlns:xdr14="http://schemas.microsoft.com/office/excel/2010/spreadsheetDrawing" Requires="xdr14">
        <xdr:contentPart xmlns:r="http://schemas.openxmlformats.org/officeDocument/2006/relationships" r:id="rId16">
          <xdr14:nvContentPartPr>
            <xdr14:cNvPr id="67" name="דיו 66">
              <a:extLst>
                <a:ext uri="{FF2B5EF4-FFF2-40B4-BE49-F238E27FC236}">
                  <a16:creationId xmlns:a16="http://schemas.microsoft.com/office/drawing/2014/main" id="{080DCA4A-81B3-B28D-0A96-D2CCA41CEA16}"/>
                </a:ext>
              </a:extLst>
            </xdr14:cNvPr>
            <xdr14:cNvContentPartPr/>
          </xdr14:nvContentPartPr>
          <xdr14:nvPr macro=""/>
          <xdr14:xfrm>
            <a:off x="11008335826" y="6346440"/>
            <a:ext cx="1343160" cy="430560"/>
          </xdr14:xfrm>
        </xdr:contentPart>
      </mc:Choice>
      <mc:Fallback>
        <xdr:pic>
          <xdr:nvPicPr>
            <xdr:cNvPr id="67" name="דיו 66">
              <a:extLst>
                <a:ext uri="{FF2B5EF4-FFF2-40B4-BE49-F238E27FC236}">
                  <a16:creationId xmlns:a16="http://schemas.microsoft.com/office/drawing/2014/main" id="{080DCA4A-81B3-B28D-0A96-D2CCA41CEA16}"/>
                </a:ext>
              </a:extLst>
            </xdr:cNvPr>
            <xdr:cNvPicPr/>
          </xdr:nvPicPr>
          <xdr:blipFill>
            <a:blip xmlns:r="http://schemas.openxmlformats.org/officeDocument/2006/relationships" r:embed="rId17"/>
            <a:stretch>
              <a:fillRect/>
            </a:stretch>
          </xdr:blipFill>
          <xdr:spPr>
            <a:xfrm>
              <a:off x="11008326826" y="6337800"/>
              <a:ext cx="1360800" cy="448200"/>
            </a:xfrm>
            <a:prstGeom prst="rect">
              <a:avLst/>
            </a:prstGeom>
          </xdr:spPr>
        </xdr:pic>
      </mc:Fallback>
    </mc:AlternateContent>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636767</xdr:colOff>
      <xdr:row>0</xdr:row>
      <xdr:rowOff>0</xdr:rowOff>
    </xdr:from>
    <xdr:to>
      <xdr:col>10</xdr:col>
      <xdr:colOff>57829</xdr:colOff>
      <xdr:row>23</xdr:row>
      <xdr:rowOff>154057</xdr:rowOff>
    </xdr:to>
    <xdr:pic>
      <xdr:nvPicPr>
        <xdr:cNvPr id="2" name="תמונה 1">
          <a:extLst>
            <a:ext uri="{FF2B5EF4-FFF2-40B4-BE49-F238E27FC236}">
              <a16:creationId xmlns:a16="http://schemas.microsoft.com/office/drawing/2014/main" id="{E626E16C-03C0-ED50-D3BF-578D7491F731}"/>
            </a:ext>
          </a:extLst>
        </xdr:cNvPr>
        <xdr:cNvPicPr>
          <a:picLocks noChangeAspect="1"/>
        </xdr:cNvPicPr>
      </xdr:nvPicPr>
      <xdr:blipFill>
        <a:blip xmlns:r="http://schemas.openxmlformats.org/officeDocument/2006/relationships" r:embed="rId1"/>
        <a:stretch>
          <a:fillRect/>
        </a:stretch>
      </xdr:blipFill>
      <xdr:spPr>
        <a:xfrm>
          <a:off x="10961650101" y="0"/>
          <a:ext cx="5444175" cy="4116457"/>
        </a:xfrm>
        <a:prstGeom prst="rect">
          <a:avLst/>
        </a:prstGeom>
      </xdr:spPr>
    </xdr:pic>
    <xdr:clientData/>
  </xdr:twoCellAnchor>
  <xdr:twoCellAnchor editAs="oneCell">
    <xdr:from>
      <xdr:col>2</xdr:col>
      <xdr:colOff>85622</xdr:colOff>
      <xdr:row>10</xdr:row>
      <xdr:rowOff>122577</xdr:rowOff>
    </xdr:from>
    <xdr:to>
      <xdr:col>2</xdr:col>
      <xdr:colOff>218102</xdr:colOff>
      <xdr:row>10</xdr:row>
      <xdr:rowOff>145977</xdr:rowOff>
    </xdr:to>
    <mc:AlternateContent xmlns:mc="http://schemas.openxmlformats.org/markup-compatibility/2006">
      <mc:Choice xmlns:xdr14="http://schemas.microsoft.com/office/excel/2010/spreadsheetDrawing" Requires="xdr14">
        <xdr:contentPart xmlns:r="http://schemas.openxmlformats.org/officeDocument/2006/relationships" r:id="rId2">
          <xdr14:nvContentPartPr>
            <xdr14:cNvPr id="7" name="דיו 6">
              <a:extLst>
                <a:ext uri="{FF2B5EF4-FFF2-40B4-BE49-F238E27FC236}">
                  <a16:creationId xmlns:a16="http://schemas.microsoft.com/office/drawing/2014/main" id="{A4A9E86B-1165-F6E9-9C81-9BBC0E990A49}"/>
                </a:ext>
              </a:extLst>
            </xdr14:cNvPr>
            <xdr14:cNvContentPartPr/>
          </xdr14:nvContentPartPr>
          <xdr14:nvPr macro=""/>
          <xdr14:xfrm>
            <a:off x="10966843706" y="1845360"/>
            <a:ext cx="132480" cy="23400"/>
          </xdr14:xfrm>
        </xdr:contentPart>
      </mc:Choice>
      <mc:Fallback>
        <xdr:pic>
          <xdr:nvPicPr>
            <xdr:cNvPr id="7" name="דיו 6">
              <a:extLst>
                <a:ext uri="{FF2B5EF4-FFF2-40B4-BE49-F238E27FC236}">
                  <a16:creationId xmlns:a16="http://schemas.microsoft.com/office/drawing/2014/main" id="{A4A9E86B-1165-F6E9-9C81-9BBC0E990A49}"/>
                </a:ext>
              </a:extLst>
            </xdr:cNvPr>
            <xdr:cNvPicPr/>
          </xdr:nvPicPr>
          <xdr:blipFill>
            <a:blip xmlns:r="http://schemas.openxmlformats.org/officeDocument/2006/relationships" r:embed="rId3"/>
            <a:stretch>
              <a:fillRect/>
            </a:stretch>
          </xdr:blipFill>
          <xdr:spPr>
            <a:xfrm>
              <a:off x="10966835066" y="1836360"/>
              <a:ext cx="150120" cy="41040"/>
            </a:xfrm>
            <a:prstGeom prst="rect">
              <a:avLst/>
            </a:prstGeom>
          </xdr:spPr>
        </xdr:pic>
      </mc:Fallback>
    </mc:AlternateContent>
    <xdr:clientData/>
  </xdr:twoCellAnchor>
  <xdr:twoCellAnchor editAs="oneCell">
    <xdr:from>
      <xdr:col>5</xdr:col>
      <xdr:colOff>297678</xdr:colOff>
      <xdr:row>9</xdr:row>
      <xdr:rowOff>125296</xdr:rowOff>
    </xdr:from>
    <xdr:to>
      <xdr:col>6</xdr:col>
      <xdr:colOff>100763</xdr:colOff>
      <xdr:row>9</xdr:row>
      <xdr:rowOff>159496</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20" name="דיו 19">
              <a:extLst>
                <a:ext uri="{FF2B5EF4-FFF2-40B4-BE49-F238E27FC236}">
                  <a16:creationId xmlns:a16="http://schemas.microsoft.com/office/drawing/2014/main" id="{141AE040-750B-0FB0-0428-591223B8EDDB}"/>
                </a:ext>
              </a:extLst>
            </xdr14:cNvPr>
            <xdr14:cNvContentPartPr/>
          </xdr14:nvContentPartPr>
          <xdr14:nvPr macro=""/>
          <xdr14:xfrm>
            <a:off x="10964284106" y="1675800"/>
            <a:ext cx="472320" cy="34200"/>
          </xdr14:xfrm>
        </xdr:contentPart>
      </mc:Choice>
      <mc:Fallback>
        <xdr:pic>
          <xdr:nvPicPr>
            <xdr:cNvPr id="20" name="דיו 19">
              <a:extLst>
                <a:ext uri="{FF2B5EF4-FFF2-40B4-BE49-F238E27FC236}">
                  <a16:creationId xmlns:a16="http://schemas.microsoft.com/office/drawing/2014/main" id="{141AE040-750B-0FB0-0428-591223B8EDDB}"/>
                </a:ext>
              </a:extLst>
            </xdr:cNvPr>
            <xdr:cNvPicPr/>
          </xdr:nvPicPr>
          <xdr:blipFill>
            <a:blip xmlns:r="http://schemas.openxmlformats.org/officeDocument/2006/relationships" r:embed="rId5"/>
            <a:stretch>
              <a:fillRect/>
            </a:stretch>
          </xdr:blipFill>
          <xdr:spPr>
            <a:xfrm>
              <a:off x="10964275106" y="1666800"/>
              <a:ext cx="489960" cy="51840"/>
            </a:xfrm>
            <a:prstGeom prst="rect">
              <a:avLst/>
            </a:prstGeom>
          </xdr:spPr>
        </xdr:pic>
      </mc:Fallback>
    </mc:AlternateContent>
    <xdr:clientData/>
  </xdr:twoCellAnchor>
  <xdr:twoCellAnchor editAs="oneCell">
    <xdr:from>
      <xdr:col>15</xdr:col>
      <xdr:colOff>171803</xdr:colOff>
      <xdr:row>12</xdr:row>
      <xdr:rowOff>79341</xdr:rowOff>
    </xdr:from>
    <xdr:to>
      <xdr:col>15</xdr:col>
      <xdr:colOff>172163</xdr:colOff>
      <xdr:row>12</xdr:row>
      <xdr:rowOff>79701</xdr:rowOff>
    </xdr:to>
    <mc:AlternateContent xmlns:mc="http://schemas.openxmlformats.org/markup-compatibility/2006">
      <mc:Choice xmlns:xdr14="http://schemas.microsoft.com/office/excel/2010/spreadsheetDrawing" Requires="xdr14">
        <xdr:contentPart xmlns:r="http://schemas.openxmlformats.org/officeDocument/2006/relationships" r:id="rId6">
          <xdr14:nvContentPartPr>
            <xdr14:cNvPr id="22" name="דיו 21">
              <a:extLst>
                <a:ext uri="{FF2B5EF4-FFF2-40B4-BE49-F238E27FC236}">
                  <a16:creationId xmlns:a16="http://schemas.microsoft.com/office/drawing/2014/main" id="{8A1F734E-4E7E-7AA5-99E7-2057BF944906}"/>
                </a:ext>
              </a:extLst>
            </xdr14:cNvPr>
            <xdr14:cNvContentPartPr/>
          </xdr14:nvContentPartPr>
          <xdr14:nvPr macro=""/>
          <xdr14:xfrm>
            <a:off x="10956592706" y="2146680"/>
            <a:ext cx="360" cy="360"/>
          </xdr14:xfrm>
        </xdr:contentPart>
      </mc:Choice>
      <mc:Fallback>
        <xdr:pic>
          <xdr:nvPicPr>
            <xdr:cNvPr id="22" name="דיו 21">
              <a:extLst>
                <a:ext uri="{FF2B5EF4-FFF2-40B4-BE49-F238E27FC236}">
                  <a16:creationId xmlns:a16="http://schemas.microsoft.com/office/drawing/2014/main" id="{8A1F734E-4E7E-7AA5-99E7-2057BF944906}"/>
                </a:ext>
              </a:extLst>
            </xdr:cNvPr>
            <xdr:cNvPicPr/>
          </xdr:nvPicPr>
          <xdr:blipFill>
            <a:blip xmlns:r="http://schemas.openxmlformats.org/officeDocument/2006/relationships" r:embed="rId7"/>
            <a:stretch>
              <a:fillRect/>
            </a:stretch>
          </xdr:blipFill>
          <xdr:spPr>
            <a:xfrm>
              <a:off x="10956583706" y="2137680"/>
              <a:ext cx="18000" cy="18000"/>
            </a:xfrm>
            <a:prstGeom prst="rect">
              <a:avLst/>
            </a:prstGeom>
          </xdr:spPr>
        </xdr:pic>
      </mc:Fallback>
    </mc:AlternateContent>
    <xdr:clientData/>
  </xdr:twoCellAnchor>
  <xdr:twoCellAnchor editAs="oneCell">
    <xdr:from>
      <xdr:col>8</xdr:col>
      <xdr:colOff>655894</xdr:colOff>
      <xdr:row>10</xdr:row>
      <xdr:rowOff>165057</xdr:rowOff>
    </xdr:from>
    <xdr:to>
      <xdr:col>10</xdr:col>
      <xdr:colOff>251264</xdr:colOff>
      <xdr:row>11</xdr:row>
      <xdr:rowOff>39579</xdr:rowOff>
    </xdr:to>
    <mc:AlternateContent xmlns:mc="http://schemas.openxmlformats.org/markup-compatibility/2006">
      <mc:Choice xmlns:xdr14="http://schemas.microsoft.com/office/excel/2010/spreadsheetDrawing" Requires="xdr14">
        <xdr:contentPart xmlns:r="http://schemas.openxmlformats.org/officeDocument/2006/relationships" r:id="rId8">
          <xdr14:nvContentPartPr>
            <xdr14:cNvPr id="23" name="דיו 22">
              <a:extLst>
                <a:ext uri="{FF2B5EF4-FFF2-40B4-BE49-F238E27FC236}">
                  <a16:creationId xmlns:a16="http://schemas.microsoft.com/office/drawing/2014/main" id="{2A010EAC-70B6-FACB-7E12-3A2693856B31}"/>
                </a:ext>
              </a:extLst>
            </xdr14:cNvPr>
            <xdr14:cNvContentPartPr/>
          </xdr14:nvContentPartPr>
          <xdr14:nvPr macro=""/>
          <xdr14:xfrm>
            <a:off x="10961834353" y="1887840"/>
            <a:ext cx="933840" cy="46800"/>
          </xdr14:xfrm>
        </xdr:contentPart>
      </mc:Choice>
      <mc:Fallback>
        <xdr:pic>
          <xdr:nvPicPr>
            <xdr:cNvPr id="23" name="דיו 22">
              <a:extLst>
                <a:ext uri="{FF2B5EF4-FFF2-40B4-BE49-F238E27FC236}">
                  <a16:creationId xmlns:a16="http://schemas.microsoft.com/office/drawing/2014/main" id="{2A010EAC-70B6-FACB-7E12-3A2693856B31}"/>
                </a:ext>
              </a:extLst>
            </xdr:cNvPr>
            <xdr:cNvPicPr/>
          </xdr:nvPicPr>
          <xdr:blipFill>
            <a:blip xmlns:r="http://schemas.openxmlformats.org/officeDocument/2006/relationships" r:embed="rId9"/>
            <a:stretch>
              <a:fillRect/>
            </a:stretch>
          </xdr:blipFill>
          <xdr:spPr>
            <a:xfrm>
              <a:off x="10961780713" y="1780200"/>
              <a:ext cx="1041480" cy="262440"/>
            </a:xfrm>
            <a:prstGeom prst="rect">
              <a:avLst/>
            </a:prstGeom>
          </xdr:spPr>
        </xdr:pic>
      </mc:Fallback>
    </mc:AlternateContent>
    <xdr:clientData/>
  </xdr:twoCellAnchor>
  <xdr:twoCellAnchor editAs="oneCell">
    <xdr:from>
      <xdr:col>7</xdr:col>
      <xdr:colOff>522689</xdr:colOff>
      <xdr:row>12</xdr:row>
      <xdr:rowOff>6261</xdr:rowOff>
    </xdr:from>
    <xdr:to>
      <xdr:col>10</xdr:col>
      <xdr:colOff>32024</xdr:colOff>
      <xdr:row>12</xdr:row>
      <xdr:rowOff>53061</xdr:rowOff>
    </xdr:to>
    <mc:AlternateContent xmlns:mc="http://schemas.openxmlformats.org/markup-compatibility/2006">
      <mc:Choice xmlns:xdr14="http://schemas.microsoft.com/office/excel/2010/spreadsheetDrawing" Requires="xdr14">
        <xdr:contentPart xmlns:r="http://schemas.openxmlformats.org/officeDocument/2006/relationships" r:id="rId10">
          <xdr14:nvContentPartPr>
            <xdr14:cNvPr id="24" name="דיו 23">
              <a:extLst>
                <a:ext uri="{FF2B5EF4-FFF2-40B4-BE49-F238E27FC236}">
                  <a16:creationId xmlns:a16="http://schemas.microsoft.com/office/drawing/2014/main" id="{E03DCD8F-0A29-50E7-A413-68A6DDC3A32D}"/>
                </a:ext>
              </a:extLst>
            </xdr14:cNvPr>
            <xdr14:cNvContentPartPr/>
          </xdr14:nvContentPartPr>
          <xdr14:nvPr macro=""/>
          <xdr14:xfrm>
            <a:off x="10962053593" y="2073600"/>
            <a:ext cx="1517040" cy="46800"/>
          </xdr14:xfrm>
        </xdr:contentPart>
      </mc:Choice>
      <mc:Fallback>
        <xdr:pic>
          <xdr:nvPicPr>
            <xdr:cNvPr id="24" name="דיו 23">
              <a:extLst>
                <a:ext uri="{FF2B5EF4-FFF2-40B4-BE49-F238E27FC236}">
                  <a16:creationId xmlns:a16="http://schemas.microsoft.com/office/drawing/2014/main" id="{E03DCD8F-0A29-50E7-A413-68A6DDC3A32D}"/>
                </a:ext>
              </a:extLst>
            </xdr:cNvPr>
            <xdr:cNvPicPr/>
          </xdr:nvPicPr>
          <xdr:blipFill>
            <a:blip xmlns:r="http://schemas.openxmlformats.org/officeDocument/2006/relationships" r:embed="rId11"/>
            <a:stretch>
              <a:fillRect/>
            </a:stretch>
          </xdr:blipFill>
          <xdr:spPr>
            <a:xfrm>
              <a:off x="10961999593" y="1965960"/>
              <a:ext cx="1624680" cy="262440"/>
            </a:xfrm>
            <a:prstGeom prst="rect">
              <a:avLst/>
            </a:prstGeom>
          </xdr:spPr>
        </xdr:pic>
      </mc:Fallback>
    </mc:AlternateContent>
    <xdr:clientData/>
  </xdr:twoCellAnchor>
  <xdr:twoCellAnchor editAs="oneCell">
    <xdr:from>
      <xdr:col>5</xdr:col>
      <xdr:colOff>171678</xdr:colOff>
      <xdr:row>13</xdr:row>
      <xdr:rowOff>19383</xdr:rowOff>
    </xdr:from>
    <xdr:to>
      <xdr:col>6</xdr:col>
      <xdr:colOff>456803</xdr:colOff>
      <xdr:row>13</xdr:row>
      <xdr:rowOff>66543</xdr:rowOff>
    </xdr:to>
    <mc:AlternateContent xmlns:mc="http://schemas.openxmlformats.org/markup-compatibility/2006">
      <mc:Choice xmlns:xdr14="http://schemas.microsoft.com/office/excel/2010/spreadsheetDrawing" Requires="xdr14">
        <xdr:contentPart xmlns:r="http://schemas.openxmlformats.org/officeDocument/2006/relationships" r:id="rId12">
          <xdr14:nvContentPartPr>
            <xdr14:cNvPr id="25" name="דיו 24">
              <a:extLst>
                <a:ext uri="{FF2B5EF4-FFF2-40B4-BE49-F238E27FC236}">
                  <a16:creationId xmlns:a16="http://schemas.microsoft.com/office/drawing/2014/main" id="{C0E138A5-F213-920D-4AFF-991DDB2F1A01}"/>
                </a:ext>
              </a:extLst>
            </xdr14:cNvPr>
            <xdr14:cNvContentPartPr/>
          </xdr14:nvContentPartPr>
          <xdr14:nvPr macro=""/>
          <xdr14:xfrm>
            <a:off x="10964305753" y="2259000"/>
            <a:ext cx="954360" cy="47160"/>
          </xdr14:xfrm>
        </xdr:contentPart>
      </mc:Choice>
      <mc:Fallback>
        <xdr:pic>
          <xdr:nvPicPr>
            <xdr:cNvPr id="25" name="דיו 24">
              <a:extLst>
                <a:ext uri="{FF2B5EF4-FFF2-40B4-BE49-F238E27FC236}">
                  <a16:creationId xmlns:a16="http://schemas.microsoft.com/office/drawing/2014/main" id="{C0E138A5-F213-920D-4AFF-991DDB2F1A01}"/>
                </a:ext>
              </a:extLst>
            </xdr:cNvPr>
            <xdr:cNvPicPr/>
          </xdr:nvPicPr>
          <xdr:blipFill>
            <a:blip xmlns:r="http://schemas.openxmlformats.org/officeDocument/2006/relationships" r:embed="rId13"/>
            <a:stretch>
              <a:fillRect/>
            </a:stretch>
          </xdr:blipFill>
          <xdr:spPr>
            <a:xfrm>
              <a:off x="10964251753" y="2151360"/>
              <a:ext cx="1062000" cy="262800"/>
            </a:xfrm>
            <a:prstGeom prst="rect">
              <a:avLst/>
            </a:prstGeom>
          </xdr:spPr>
        </xdr:pic>
      </mc:Fallback>
    </mc:AlternateContent>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167640</xdr:colOff>
      <xdr:row>2</xdr:row>
      <xdr:rowOff>167640</xdr:rowOff>
    </xdr:from>
    <xdr:to>
      <xdr:col>14</xdr:col>
      <xdr:colOff>77528</xdr:colOff>
      <xdr:row>39</xdr:row>
      <xdr:rowOff>19066</xdr:rowOff>
    </xdr:to>
    <xdr:pic>
      <xdr:nvPicPr>
        <xdr:cNvPr id="2" name="תמונה 1">
          <a:extLst>
            <a:ext uri="{FF2B5EF4-FFF2-40B4-BE49-F238E27FC236}">
              <a16:creationId xmlns:a16="http://schemas.microsoft.com/office/drawing/2014/main" id="{A8EA91B1-601E-4F4F-A5A0-738BBEF84A52}"/>
            </a:ext>
          </a:extLst>
        </xdr:cNvPr>
        <xdr:cNvPicPr>
          <a:picLocks noChangeAspect="1"/>
        </xdr:cNvPicPr>
      </xdr:nvPicPr>
      <xdr:blipFill>
        <a:blip xmlns:r="http://schemas.openxmlformats.org/officeDocument/2006/relationships" r:embed="rId1"/>
        <a:stretch>
          <a:fillRect/>
        </a:stretch>
      </xdr:blipFill>
      <xdr:spPr>
        <a:xfrm>
          <a:off x="10974254092" y="518160"/>
          <a:ext cx="8627168" cy="6336046"/>
        </a:xfrm>
        <a:prstGeom prst="rect">
          <a:avLst/>
        </a:prstGeom>
      </xdr:spPr>
    </xdr:pic>
    <xdr:clientData/>
  </xdr:twoCellAnchor>
  <xdr:twoCellAnchor editAs="oneCell">
    <xdr:from>
      <xdr:col>1</xdr:col>
      <xdr:colOff>17929</xdr:colOff>
      <xdr:row>248</xdr:row>
      <xdr:rowOff>19274</xdr:rowOff>
    </xdr:from>
    <xdr:to>
      <xdr:col>14</xdr:col>
      <xdr:colOff>353208</xdr:colOff>
      <xdr:row>283</xdr:row>
      <xdr:rowOff>171914</xdr:rowOff>
    </xdr:to>
    <xdr:pic>
      <xdr:nvPicPr>
        <xdr:cNvPr id="3" name="תמונה 2">
          <a:extLst>
            <a:ext uri="{FF2B5EF4-FFF2-40B4-BE49-F238E27FC236}">
              <a16:creationId xmlns:a16="http://schemas.microsoft.com/office/drawing/2014/main" id="{46F2A53C-6698-4C00-90C4-EC560BA16D3B}"/>
            </a:ext>
          </a:extLst>
        </xdr:cNvPr>
        <xdr:cNvPicPr>
          <a:picLocks noChangeAspect="1"/>
        </xdr:cNvPicPr>
      </xdr:nvPicPr>
      <xdr:blipFill>
        <a:blip xmlns:r="http://schemas.openxmlformats.org/officeDocument/2006/relationships" r:embed="rId1"/>
        <a:stretch>
          <a:fillRect/>
        </a:stretch>
      </xdr:blipFill>
      <xdr:spPr>
        <a:xfrm>
          <a:off x="11003222627" y="44484215"/>
          <a:ext cx="9075867" cy="6786523"/>
        </a:xfrm>
        <a:prstGeom prst="rect">
          <a:avLst/>
        </a:prstGeom>
      </xdr:spPr>
    </xdr:pic>
    <xdr:clientData/>
  </xdr:twoCellAnchor>
  <xdr:twoCellAnchor editAs="oneCell">
    <xdr:from>
      <xdr:col>7</xdr:col>
      <xdr:colOff>472020</xdr:colOff>
      <xdr:row>279</xdr:row>
      <xdr:rowOff>14580</xdr:rowOff>
    </xdr:from>
    <xdr:to>
      <xdr:col>11</xdr:col>
      <xdr:colOff>349740</xdr:colOff>
      <xdr:row>279</xdr:row>
      <xdr:rowOff>61740</xdr:rowOff>
    </xdr:to>
    <mc:AlternateContent xmlns:mc="http://schemas.openxmlformats.org/markup-compatibility/2006">
      <mc:Choice xmlns:xdr14="http://schemas.microsoft.com/office/excel/2010/spreadsheetDrawing" Requires="xdr14">
        <xdr:contentPart xmlns:r="http://schemas.openxmlformats.org/officeDocument/2006/relationships" r:id="rId2">
          <xdr14:nvContentPartPr>
            <xdr14:cNvPr id="35" name="דיו 34">
              <a:extLst>
                <a:ext uri="{FF2B5EF4-FFF2-40B4-BE49-F238E27FC236}">
                  <a16:creationId xmlns:a16="http://schemas.microsoft.com/office/drawing/2014/main" id="{7F479766-8EFB-D0E3-B700-3D26FBBA7AF7}"/>
                </a:ext>
              </a:extLst>
            </xdr14:cNvPr>
            <xdr14:cNvContentPartPr/>
          </xdr14:nvContentPartPr>
          <xdr14:nvPr macro=""/>
          <xdr14:xfrm>
            <a:off x="10975993560" y="48912120"/>
            <a:ext cx="2559960" cy="47160"/>
          </xdr14:xfrm>
        </xdr:contentPart>
      </mc:Choice>
      <mc:Fallback>
        <xdr:pic>
          <xdr:nvPicPr>
            <xdr:cNvPr id="35" name="דיו 34">
              <a:extLst>
                <a:ext uri="{FF2B5EF4-FFF2-40B4-BE49-F238E27FC236}">
                  <a16:creationId xmlns:a16="http://schemas.microsoft.com/office/drawing/2014/main" id="{7F479766-8EFB-D0E3-B700-3D26FBBA7AF7}"/>
                </a:ext>
              </a:extLst>
            </xdr:cNvPr>
            <xdr:cNvPicPr/>
          </xdr:nvPicPr>
          <xdr:blipFill>
            <a:blip xmlns:r="http://schemas.openxmlformats.org/officeDocument/2006/relationships" r:embed="rId3"/>
            <a:stretch>
              <a:fillRect/>
            </a:stretch>
          </xdr:blipFill>
          <xdr:spPr>
            <a:xfrm>
              <a:off x="10975939560" y="48804120"/>
              <a:ext cx="2667600" cy="262800"/>
            </a:xfrm>
            <a:prstGeom prst="rect">
              <a:avLst/>
            </a:prstGeom>
          </xdr:spPr>
        </xdr:pic>
      </mc:Fallback>
    </mc:AlternateContent>
    <xdr:clientData/>
  </xdr:twoCellAnchor>
  <xdr:twoCellAnchor editAs="oneCell">
    <xdr:from>
      <xdr:col>8</xdr:col>
      <xdr:colOff>578700</xdr:colOff>
      <xdr:row>279</xdr:row>
      <xdr:rowOff>212940</xdr:rowOff>
    </xdr:from>
    <xdr:to>
      <xdr:col>11</xdr:col>
      <xdr:colOff>654660</xdr:colOff>
      <xdr:row>279</xdr:row>
      <xdr:rowOff>221580</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42" name="דיו 41">
              <a:extLst>
                <a:ext uri="{FF2B5EF4-FFF2-40B4-BE49-F238E27FC236}">
                  <a16:creationId xmlns:a16="http://schemas.microsoft.com/office/drawing/2014/main" id="{76EDDAD0-7BA0-532C-FFED-8103B337A07F}"/>
                </a:ext>
              </a:extLst>
            </xdr14:cNvPr>
            <xdr14:cNvContentPartPr/>
          </xdr14:nvContentPartPr>
          <xdr14:nvPr macro=""/>
          <xdr14:xfrm>
            <a:off x="10975688640" y="49110480"/>
            <a:ext cx="2087640" cy="8640"/>
          </xdr14:xfrm>
        </xdr:contentPart>
      </mc:Choice>
      <mc:Fallback>
        <xdr:pic>
          <xdr:nvPicPr>
            <xdr:cNvPr id="42" name="דיו 41">
              <a:extLst>
                <a:ext uri="{FF2B5EF4-FFF2-40B4-BE49-F238E27FC236}">
                  <a16:creationId xmlns:a16="http://schemas.microsoft.com/office/drawing/2014/main" id="{76EDDAD0-7BA0-532C-FFED-8103B337A07F}"/>
                </a:ext>
              </a:extLst>
            </xdr:cNvPr>
            <xdr:cNvPicPr/>
          </xdr:nvPicPr>
          <xdr:blipFill>
            <a:blip xmlns:r="http://schemas.openxmlformats.org/officeDocument/2006/relationships" r:embed="rId5"/>
            <a:stretch>
              <a:fillRect/>
            </a:stretch>
          </xdr:blipFill>
          <xdr:spPr>
            <a:xfrm>
              <a:off x="10975682520" y="49104360"/>
              <a:ext cx="2099880" cy="20880"/>
            </a:xfrm>
            <a:prstGeom prst="rect">
              <a:avLst/>
            </a:prstGeom>
          </xdr:spPr>
        </xdr:pic>
      </mc:Fallback>
    </mc:AlternateContent>
    <xdr:clientData/>
  </xdr:twoCellAnchor>
</xdr:wsDr>
</file>

<file path=xl/drawings/drawing16.xml><?xml version="1.0" encoding="utf-8"?>
<xdr:wsDr xmlns:xdr="http://schemas.openxmlformats.org/drawingml/2006/spreadsheetDrawing" xmlns:a="http://schemas.openxmlformats.org/drawingml/2006/main">
  <xdr:oneCellAnchor>
    <xdr:from>
      <xdr:col>0</xdr:col>
      <xdr:colOff>22859</xdr:colOff>
      <xdr:row>0</xdr:row>
      <xdr:rowOff>0</xdr:rowOff>
    </xdr:from>
    <xdr:ext cx="9365782" cy="4290060"/>
    <xdr:pic>
      <xdr:nvPicPr>
        <xdr:cNvPr id="2" name="תמונה 1">
          <a:extLst>
            <a:ext uri="{FF2B5EF4-FFF2-40B4-BE49-F238E27FC236}">
              <a16:creationId xmlns:a16="http://schemas.microsoft.com/office/drawing/2014/main" id="{3383D4B3-08A1-4FDF-AAB3-321E866C748A}"/>
            </a:ext>
          </a:extLst>
        </xdr:cNvPr>
        <xdr:cNvPicPr>
          <a:picLocks noChangeAspect="1"/>
        </xdr:cNvPicPr>
      </xdr:nvPicPr>
      <xdr:blipFill>
        <a:blip xmlns:r="http://schemas.openxmlformats.org/officeDocument/2006/relationships" r:embed="rId1"/>
        <a:stretch>
          <a:fillRect/>
        </a:stretch>
      </xdr:blipFill>
      <xdr:spPr>
        <a:xfrm>
          <a:off x="10977066399" y="0"/>
          <a:ext cx="9365782" cy="4290060"/>
        </a:xfrm>
        <a:prstGeom prst="rect">
          <a:avLst/>
        </a:prstGeom>
      </xdr:spPr>
    </xdr:pic>
    <xdr:clientData/>
  </xdr:oneCellAnchor>
  <xdr:twoCellAnchor editAs="oneCell">
    <xdr:from>
      <xdr:col>8</xdr:col>
      <xdr:colOff>544947</xdr:colOff>
      <xdr:row>23</xdr:row>
      <xdr:rowOff>38100</xdr:rowOff>
    </xdr:from>
    <xdr:to>
      <xdr:col>11</xdr:col>
      <xdr:colOff>551777</xdr:colOff>
      <xdr:row>31</xdr:row>
      <xdr:rowOff>45720</xdr:rowOff>
    </xdr:to>
    <xdr:pic>
      <xdr:nvPicPr>
        <xdr:cNvPr id="27" name="תמונה 26">
          <a:extLst>
            <a:ext uri="{FF2B5EF4-FFF2-40B4-BE49-F238E27FC236}">
              <a16:creationId xmlns:a16="http://schemas.microsoft.com/office/drawing/2014/main" id="{5BFE8E8F-A011-48C4-AC32-7B5539E62429}"/>
            </a:ext>
          </a:extLst>
        </xdr:cNvPr>
        <xdr:cNvPicPr>
          <a:picLocks noChangeAspect="1"/>
        </xdr:cNvPicPr>
      </xdr:nvPicPr>
      <xdr:blipFill>
        <a:blip xmlns:r="http://schemas.openxmlformats.org/officeDocument/2006/relationships" r:embed="rId2"/>
        <a:stretch>
          <a:fillRect/>
        </a:stretch>
      </xdr:blipFill>
      <xdr:spPr>
        <a:xfrm>
          <a:off x="10978527103" y="4069080"/>
          <a:ext cx="2018510" cy="1409700"/>
        </a:xfrm>
        <a:prstGeom prst="rect">
          <a:avLst/>
        </a:prstGeom>
      </xdr:spPr>
    </xdr:pic>
    <xdr:clientData/>
  </xdr:twoCellAnchor>
  <xdr:twoCellAnchor editAs="oneCell">
    <xdr:from>
      <xdr:col>10</xdr:col>
      <xdr:colOff>342540</xdr:colOff>
      <xdr:row>24</xdr:row>
      <xdr:rowOff>28080</xdr:rowOff>
    </xdr:from>
    <xdr:to>
      <xdr:col>11</xdr:col>
      <xdr:colOff>338340</xdr:colOff>
      <xdr:row>25</xdr:row>
      <xdr:rowOff>153060</xdr:rowOff>
    </xdr:to>
    <mc:AlternateContent xmlns:mc="http://schemas.openxmlformats.org/markup-compatibility/2006">
      <mc:Choice xmlns:xdr14="http://schemas.microsoft.com/office/excel/2010/spreadsheetDrawing" Requires="xdr14">
        <xdr:contentPart xmlns:r="http://schemas.openxmlformats.org/officeDocument/2006/relationships" r:id="rId3">
          <xdr14:nvContentPartPr>
            <xdr14:cNvPr id="29" name="דיו 28">
              <a:extLst>
                <a:ext uri="{FF2B5EF4-FFF2-40B4-BE49-F238E27FC236}">
                  <a16:creationId xmlns:a16="http://schemas.microsoft.com/office/drawing/2014/main" id="{BF7671E0-8F0D-DF72-13FA-61E036936393}"/>
                </a:ext>
              </a:extLst>
            </xdr14:cNvPr>
            <xdr14:cNvContentPartPr/>
          </xdr14:nvContentPartPr>
          <xdr14:nvPr macro=""/>
          <xdr14:xfrm>
            <a:off x="10978740540" y="4234320"/>
            <a:ext cx="666360" cy="300240"/>
          </xdr14:xfrm>
        </xdr:contentPart>
      </mc:Choice>
      <mc:Fallback>
        <xdr:pic>
          <xdr:nvPicPr>
            <xdr:cNvPr id="29" name="דיו 28">
              <a:extLst>
                <a:ext uri="{FF2B5EF4-FFF2-40B4-BE49-F238E27FC236}">
                  <a16:creationId xmlns:a16="http://schemas.microsoft.com/office/drawing/2014/main" id="{BF7671E0-8F0D-DF72-13FA-61E036936393}"/>
                </a:ext>
              </a:extLst>
            </xdr:cNvPr>
            <xdr:cNvPicPr/>
          </xdr:nvPicPr>
          <xdr:blipFill>
            <a:blip xmlns:r="http://schemas.openxmlformats.org/officeDocument/2006/relationships" r:embed="rId4"/>
            <a:stretch>
              <a:fillRect/>
            </a:stretch>
          </xdr:blipFill>
          <xdr:spPr>
            <a:xfrm>
              <a:off x="10978686540" y="4126680"/>
              <a:ext cx="774000" cy="515880"/>
            </a:xfrm>
            <a:prstGeom prst="rect">
              <a:avLst/>
            </a:prstGeom>
          </xdr:spPr>
        </xdr:pic>
      </mc:Fallback>
    </mc:AlternateContent>
    <xdr:clientData/>
  </xdr:twoCellAnchor>
  <xdr:twoCellAnchor editAs="oneCell">
    <xdr:from>
      <xdr:col>10</xdr:col>
      <xdr:colOff>533340</xdr:colOff>
      <xdr:row>28</xdr:row>
      <xdr:rowOff>98520</xdr:rowOff>
    </xdr:from>
    <xdr:to>
      <xdr:col>11</xdr:col>
      <xdr:colOff>250500</xdr:colOff>
      <xdr:row>30</xdr:row>
      <xdr:rowOff>83160</xdr:rowOff>
    </xdr:to>
    <mc:AlternateContent xmlns:mc="http://schemas.openxmlformats.org/markup-compatibility/2006">
      <mc:Choice xmlns:xdr14="http://schemas.microsoft.com/office/excel/2010/spreadsheetDrawing" Requires="xdr14">
        <xdr:contentPart xmlns:r="http://schemas.openxmlformats.org/officeDocument/2006/relationships" r:id="rId5">
          <xdr14:nvContentPartPr>
            <xdr14:cNvPr id="30" name="דיו 29">
              <a:extLst>
                <a:ext uri="{FF2B5EF4-FFF2-40B4-BE49-F238E27FC236}">
                  <a16:creationId xmlns:a16="http://schemas.microsoft.com/office/drawing/2014/main" id="{BAC3F1E8-2643-F642-59B1-B2337DA51748}"/>
                </a:ext>
              </a:extLst>
            </xdr14:cNvPr>
            <xdr14:cNvContentPartPr/>
          </xdr14:nvContentPartPr>
          <xdr14:nvPr macro=""/>
          <xdr14:xfrm>
            <a:off x="10978828380" y="5005800"/>
            <a:ext cx="387720" cy="335160"/>
          </xdr14:xfrm>
        </xdr:contentPart>
      </mc:Choice>
      <mc:Fallback>
        <xdr:pic>
          <xdr:nvPicPr>
            <xdr:cNvPr id="30" name="דיו 29">
              <a:extLst>
                <a:ext uri="{FF2B5EF4-FFF2-40B4-BE49-F238E27FC236}">
                  <a16:creationId xmlns:a16="http://schemas.microsoft.com/office/drawing/2014/main" id="{BAC3F1E8-2643-F642-59B1-B2337DA51748}"/>
                </a:ext>
              </a:extLst>
            </xdr:cNvPr>
            <xdr:cNvPicPr/>
          </xdr:nvPicPr>
          <xdr:blipFill>
            <a:blip xmlns:r="http://schemas.openxmlformats.org/officeDocument/2006/relationships" r:embed="rId6"/>
            <a:stretch>
              <a:fillRect/>
            </a:stretch>
          </xdr:blipFill>
          <xdr:spPr>
            <a:xfrm>
              <a:off x="10978774740" y="4897800"/>
              <a:ext cx="495360" cy="550800"/>
            </a:xfrm>
            <a:prstGeom prst="rect">
              <a:avLst/>
            </a:prstGeom>
          </xdr:spPr>
        </xdr:pic>
      </mc:Fallback>
    </mc:AlternateContent>
    <xdr:clientData/>
  </xdr:twoCellAnchor>
  <xdr:twoCellAnchor editAs="oneCell">
    <xdr:from>
      <xdr:col>9</xdr:col>
      <xdr:colOff>107340</xdr:colOff>
      <xdr:row>30</xdr:row>
      <xdr:rowOff>121320</xdr:rowOff>
    </xdr:from>
    <xdr:to>
      <xdr:col>11</xdr:col>
      <xdr:colOff>282180</xdr:colOff>
      <xdr:row>31</xdr:row>
      <xdr:rowOff>22740</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41" name="דיו 40">
              <a:extLst>
                <a:ext uri="{FF2B5EF4-FFF2-40B4-BE49-F238E27FC236}">
                  <a16:creationId xmlns:a16="http://schemas.microsoft.com/office/drawing/2014/main" id="{FEB78283-D3EA-8C32-78FB-615B16844DE9}"/>
                </a:ext>
              </a:extLst>
            </xdr14:cNvPr>
            <xdr14:cNvContentPartPr/>
          </xdr14:nvContentPartPr>
          <xdr14:nvPr macro=""/>
          <xdr14:xfrm>
            <a:off x="10978796700" y="5379120"/>
            <a:ext cx="1515960" cy="76680"/>
          </xdr14:xfrm>
        </xdr:contentPart>
      </mc:Choice>
      <mc:Fallback>
        <xdr:pic>
          <xdr:nvPicPr>
            <xdr:cNvPr id="41" name="דיו 40">
              <a:extLst>
                <a:ext uri="{FF2B5EF4-FFF2-40B4-BE49-F238E27FC236}">
                  <a16:creationId xmlns:a16="http://schemas.microsoft.com/office/drawing/2014/main" id="{FEB78283-D3EA-8C32-78FB-615B16844DE9}"/>
                </a:ext>
              </a:extLst>
            </xdr:cNvPr>
            <xdr:cNvPicPr/>
          </xdr:nvPicPr>
          <xdr:blipFill>
            <a:blip xmlns:r="http://schemas.openxmlformats.org/officeDocument/2006/relationships" r:embed="rId8"/>
            <a:stretch>
              <a:fillRect/>
            </a:stretch>
          </xdr:blipFill>
          <xdr:spPr>
            <a:xfrm>
              <a:off x="10978787700" y="5370480"/>
              <a:ext cx="1533600" cy="94320"/>
            </a:xfrm>
            <a:prstGeom prst="rect">
              <a:avLst/>
            </a:prstGeom>
          </xdr:spPr>
        </xdr:pic>
      </mc:Fallback>
    </mc:AlternateContent>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594360</xdr:colOff>
      <xdr:row>23</xdr:row>
      <xdr:rowOff>142137</xdr:rowOff>
    </xdr:to>
    <xdr:pic>
      <xdr:nvPicPr>
        <xdr:cNvPr id="2" name="תמונה 1">
          <a:extLst>
            <a:ext uri="{FF2B5EF4-FFF2-40B4-BE49-F238E27FC236}">
              <a16:creationId xmlns:a16="http://schemas.microsoft.com/office/drawing/2014/main" id="{9E8A6114-DABB-6F07-490E-38DDD2C72942}"/>
            </a:ext>
          </a:extLst>
        </xdr:cNvPr>
        <xdr:cNvPicPr>
          <a:picLocks noChangeAspect="1"/>
        </xdr:cNvPicPr>
      </xdr:nvPicPr>
      <xdr:blipFill>
        <a:blip xmlns:r="http://schemas.openxmlformats.org/officeDocument/2006/relationships" r:embed="rId1"/>
        <a:stretch>
          <a:fillRect/>
        </a:stretch>
      </xdr:blipFill>
      <xdr:spPr>
        <a:xfrm>
          <a:off x="10978484520" y="0"/>
          <a:ext cx="7970520" cy="4173117"/>
        </a:xfrm>
        <a:prstGeom prst="rect">
          <a:avLst/>
        </a:prstGeom>
      </xdr:spPr>
    </xdr:pic>
    <xdr:clientData/>
  </xdr:twoCellAnchor>
  <xdr:twoCellAnchor editAs="oneCell">
    <xdr:from>
      <xdr:col>19</xdr:col>
      <xdr:colOff>426420</xdr:colOff>
      <xdr:row>6</xdr:row>
      <xdr:rowOff>360</xdr:rowOff>
    </xdr:from>
    <xdr:to>
      <xdr:col>21</xdr:col>
      <xdr:colOff>543660</xdr:colOff>
      <xdr:row>16</xdr:row>
      <xdr:rowOff>145680</xdr:rowOff>
    </xdr:to>
    <mc:AlternateContent xmlns:mc="http://schemas.openxmlformats.org/markup-compatibility/2006">
      <mc:Choice xmlns:xdr14="http://schemas.microsoft.com/office/excel/2010/spreadsheetDrawing" Requires="xdr14">
        <xdr:contentPart xmlns:r="http://schemas.openxmlformats.org/officeDocument/2006/relationships" r:id="rId2">
          <xdr14:nvContentPartPr>
            <xdr14:cNvPr id="72" name="דיו 71">
              <a:extLst>
                <a:ext uri="{FF2B5EF4-FFF2-40B4-BE49-F238E27FC236}">
                  <a16:creationId xmlns:a16="http://schemas.microsoft.com/office/drawing/2014/main" id="{E2D06F4E-549A-8B2D-7606-8B2209DA6D4C}"/>
                </a:ext>
              </a:extLst>
            </xdr14:cNvPr>
            <xdr14:cNvContentPartPr/>
          </xdr14:nvContentPartPr>
          <xdr14:nvPr macro=""/>
          <xdr14:xfrm>
            <a:off x="10971829620" y="1051920"/>
            <a:ext cx="1458360" cy="1897920"/>
          </xdr14:xfrm>
        </xdr:contentPart>
      </mc:Choice>
      <mc:Fallback>
        <xdr:pic>
          <xdr:nvPicPr>
            <xdr:cNvPr id="72" name="דיו 71">
              <a:extLst>
                <a:ext uri="{FF2B5EF4-FFF2-40B4-BE49-F238E27FC236}">
                  <a16:creationId xmlns:a16="http://schemas.microsoft.com/office/drawing/2014/main" id="{E2D06F4E-549A-8B2D-7606-8B2209DA6D4C}"/>
                </a:ext>
              </a:extLst>
            </xdr:cNvPr>
            <xdr:cNvPicPr/>
          </xdr:nvPicPr>
          <xdr:blipFill>
            <a:blip xmlns:r="http://schemas.openxmlformats.org/officeDocument/2006/relationships" r:embed="rId3"/>
            <a:stretch>
              <a:fillRect/>
            </a:stretch>
          </xdr:blipFill>
          <xdr:spPr>
            <a:xfrm>
              <a:off x="10971820980" y="1042920"/>
              <a:ext cx="1476000" cy="1915560"/>
            </a:xfrm>
            <a:prstGeom prst="rect">
              <a:avLst/>
            </a:prstGeom>
          </xdr:spPr>
        </xdr:pic>
      </mc:Fallback>
    </mc:AlternateContent>
    <xdr:clientData/>
  </xdr:twoCellAnchor>
  <xdr:twoCellAnchor editAs="oneCell">
    <xdr:from>
      <xdr:col>14</xdr:col>
      <xdr:colOff>74820</xdr:colOff>
      <xdr:row>5</xdr:row>
      <xdr:rowOff>128100</xdr:rowOff>
    </xdr:from>
    <xdr:to>
      <xdr:col>19</xdr:col>
      <xdr:colOff>304740</xdr:colOff>
      <xdr:row>18</xdr:row>
      <xdr:rowOff>76680</xdr:rowOff>
    </xdr:to>
    <mc:AlternateContent xmlns:mc="http://schemas.openxmlformats.org/markup-compatibility/2006">
      <mc:Choice xmlns:xdr14="http://schemas.microsoft.com/office/excel/2010/spreadsheetDrawing" Requires="xdr14">
        <xdr:contentPart xmlns:r="http://schemas.openxmlformats.org/officeDocument/2006/relationships" r:id="rId4">
          <xdr14:nvContentPartPr>
            <xdr14:cNvPr id="76" name="דיו 75">
              <a:extLst>
                <a:ext uri="{FF2B5EF4-FFF2-40B4-BE49-F238E27FC236}">
                  <a16:creationId xmlns:a16="http://schemas.microsoft.com/office/drawing/2014/main" id="{73C49F50-B416-2CD0-7D9A-3D4EF9BFB650}"/>
                </a:ext>
              </a:extLst>
            </xdr14:cNvPr>
            <xdr14:cNvContentPartPr/>
          </xdr14:nvContentPartPr>
          <xdr14:nvPr macro=""/>
          <xdr14:xfrm>
            <a:off x="10973409660" y="1004400"/>
            <a:ext cx="3582720" cy="2226960"/>
          </xdr14:xfrm>
        </xdr:contentPart>
      </mc:Choice>
      <mc:Fallback>
        <xdr:pic>
          <xdr:nvPicPr>
            <xdr:cNvPr id="76" name="דיו 75">
              <a:extLst>
                <a:ext uri="{FF2B5EF4-FFF2-40B4-BE49-F238E27FC236}">
                  <a16:creationId xmlns:a16="http://schemas.microsoft.com/office/drawing/2014/main" id="{73C49F50-B416-2CD0-7D9A-3D4EF9BFB650}"/>
                </a:ext>
              </a:extLst>
            </xdr:cNvPr>
            <xdr:cNvPicPr/>
          </xdr:nvPicPr>
          <xdr:blipFill>
            <a:blip xmlns:r="http://schemas.openxmlformats.org/officeDocument/2006/relationships" r:embed="rId5"/>
            <a:stretch>
              <a:fillRect/>
            </a:stretch>
          </xdr:blipFill>
          <xdr:spPr>
            <a:xfrm>
              <a:off x="10973400661" y="995760"/>
              <a:ext cx="3600358" cy="2244600"/>
            </a:xfrm>
            <a:prstGeom prst="rect">
              <a:avLst/>
            </a:prstGeom>
          </xdr:spPr>
        </xdr:pic>
      </mc:Fallback>
    </mc:AlternateContent>
    <xdr:clientData/>
  </xdr:twoCellAnchor>
  <xdr:twoCellAnchor editAs="oneCell">
    <xdr:from>
      <xdr:col>6</xdr:col>
      <xdr:colOff>235500</xdr:colOff>
      <xdr:row>11</xdr:row>
      <xdr:rowOff>75540</xdr:rowOff>
    </xdr:from>
    <xdr:to>
      <xdr:col>10</xdr:col>
      <xdr:colOff>21780</xdr:colOff>
      <xdr:row>11</xdr:row>
      <xdr:rowOff>152580</xdr:rowOff>
    </xdr:to>
    <mc:AlternateContent xmlns:mc="http://schemas.openxmlformats.org/markup-compatibility/2006">
      <mc:Choice xmlns:xdr14="http://schemas.microsoft.com/office/excel/2010/spreadsheetDrawing" Requires="xdr14">
        <xdr:contentPart xmlns:r="http://schemas.openxmlformats.org/officeDocument/2006/relationships" r:id="rId6">
          <xdr14:nvContentPartPr>
            <xdr14:cNvPr id="81" name="דיו 80">
              <a:extLst>
                <a:ext uri="{FF2B5EF4-FFF2-40B4-BE49-F238E27FC236}">
                  <a16:creationId xmlns:a16="http://schemas.microsoft.com/office/drawing/2014/main" id="{A388B25A-28CD-26D7-83C7-AE8414C09550}"/>
                </a:ext>
              </a:extLst>
            </xdr14:cNvPr>
            <xdr14:cNvContentPartPr/>
          </xdr14:nvContentPartPr>
          <xdr14:nvPr macro=""/>
          <xdr14:xfrm>
            <a:off x="10979727660" y="2003400"/>
            <a:ext cx="2468520" cy="77040"/>
          </xdr14:xfrm>
        </xdr:contentPart>
      </mc:Choice>
      <mc:Fallback>
        <xdr:pic>
          <xdr:nvPicPr>
            <xdr:cNvPr id="81" name="דיו 80">
              <a:extLst>
                <a:ext uri="{FF2B5EF4-FFF2-40B4-BE49-F238E27FC236}">
                  <a16:creationId xmlns:a16="http://schemas.microsoft.com/office/drawing/2014/main" id="{A388B25A-28CD-26D7-83C7-AE8414C09550}"/>
                </a:ext>
              </a:extLst>
            </xdr:cNvPr>
            <xdr:cNvPicPr/>
          </xdr:nvPicPr>
          <xdr:blipFill>
            <a:blip xmlns:r="http://schemas.openxmlformats.org/officeDocument/2006/relationships" r:embed="rId7"/>
            <a:stretch>
              <a:fillRect/>
            </a:stretch>
          </xdr:blipFill>
          <xdr:spPr>
            <a:xfrm>
              <a:off x="10979719020" y="1994760"/>
              <a:ext cx="2486160" cy="94680"/>
            </a:xfrm>
            <a:prstGeom prst="rect">
              <a:avLst/>
            </a:prstGeom>
          </xdr:spPr>
        </xdr:pic>
      </mc:Fallback>
    </mc:AlternateContent>
    <xdr:clientData/>
  </xdr:twoCellAnchor>
  <xdr:twoCellAnchor editAs="oneCell">
    <xdr:from>
      <xdr:col>16</xdr:col>
      <xdr:colOff>7380</xdr:colOff>
      <xdr:row>8</xdr:row>
      <xdr:rowOff>53040</xdr:rowOff>
    </xdr:from>
    <xdr:to>
      <xdr:col>16</xdr:col>
      <xdr:colOff>121860</xdr:colOff>
      <xdr:row>10</xdr:row>
      <xdr:rowOff>128400</xdr:rowOff>
    </xdr:to>
    <mc:AlternateContent xmlns:mc="http://schemas.openxmlformats.org/markup-compatibility/2006">
      <mc:Choice xmlns:xdr14="http://schemas.microsoft.com/office/excel/2010/spreadsheetDrawing" Requires="xdr14">
        <xdr:contentPart xmlns:r="http://schemas.openxmlformats.org/officeDocument/2006/relationships" r:id="rId8">
          <xdr14:nvContentPartPr>
            <xdr14:cNvPr id="88" name="דיו 87">
              <a:extLst>
                <a:ext uri="{FF2B5EF4-FFF2-40B4-BE49-F238E27FC236}">
                  <a16:creationId xmlns:a16="http://schemas.microsoft.com/office/drawing/2014/main" id="{F343E0FF-9C8C-04EC-2EB9-D2B358CEAA4A}"/>
                </a:ext>
              </a:extLst>
            </xdr14:cNvPr>
            <xdr14:cNvContentPartPr/>
          </xdr14:nvContentPartPr>
          <xdr14:nvPr macro=""/>
          <xdr14:xfrm>
            <a:off x="10975604220" y="1455120"/>
            <a:ext cx="114480" cy="425880"/>
          </xdr14:xfrm>
        </xdr:contentPart>
      </mc:Choice>
      <mc:Fallback>
        <xdr:pic>
          <xdr:nvPicPr>
            <xdr:cNvPr id="88" name="דיו 87">
              <a:extLst>
                <a:ext uri="{FF2B5EF4-FFF2-40B4-BE49-F238E27FC236}">
                  <a16:creationId xmlns:a16="http://schemas.microsoft.com/office/drawing/2014/main" id="{F343E0FF-9C8C-04EC-2EB9-D2B358CEAA4A}"/>
                </a:ext>
              </a:extLst>
            </xdr:cNvPr>
            <xdr:cNvPicPr/>
          </xdr:nvPicPr>
          <xdr:blipFill>
            <a:blip xmlns:r="http://schemas.openxmlformats.org/officeDocument/2006/relationships" r:embed="rId9"/>
            <a:stretch>
              <a:fillRect/>
            </a:stretch>
          </xdr:blipFill>
          <xdr:spPr>
            <a:xfrm>
              <a:off x="10975595220" y="1446480"/>
              <a:ext cx="132120" cy="443520"/>
            </a:xfrm>
            <a:prstGeom prst="rect">
              <a:avLst/>
            </a:prstGeom>
          </xdr:spPr>
        </xdr:pic>
      </mc:Fallback>
    </mc:AlternateContent>
    <xdr:clientData/>
  </xdr:twoCellAnchor>
  <xdr:twoCellAnchor editAs="oneCell">
    <xdr:from>
      <xdr:col>24</xdr:col>
      <xdr:colOff>45060</xdr:colOff>
      <xdr:row>9</xdr:row>
      <xdr:rowOff>53100</xdr:rowOff>
    </xdr:from>
    <xdr:to>
      <xdr:col>26</xdr:col>
      <xdr:colOff>535620</xdr:colOff>
      <xdr:row>13</xdr:row>
      <xdr:rowOff>99420</xdr:rowOff>
    </xdr:to>
    <mc:AlternateContent xmlns:mc="http://schemas.openxmlformats.org/markup-compatibility/2006">
      <mc:Choice xmlns:xdr14="http://schemas.microsoft.com/office/excel/2010/spreadsheetDrawing" Requires="xdr14">
        <xdr:contentPart xmlns:r="http://schemas.openxmlformats.org/officeDocument/2006/relationships" r:id="rId10">
          <xdr14:nvContentPartPr>
            <xdr14:cNvPr id="94" name="דיו 93">
              <a:extLst>
                <a:ext uri="{FF2B5EF4-FFF2-40B4-BE49-F238E27FC236}">
                  <a16:creationId xmlns:a16="http://schemas.microsoft.com/office/drawing/2014/main" id="{1235546D-EB90-CF7D-76F8-6CAA228441B3}"/>
                </a:ext>
              </a:extLst>
            </xdr14:cNvPr>
            <xdr14:cNvContentPartPr/>
          </xdr14:nvContentPartPr>
          <xdr14:nvPr macro=""/>
          <xdr14:xfrm>
            <a:off x="10968484860" y="1630440"/>
            <a:ext cx="1831680" cy="747360"/>
          </xdr14:xfrm>
        </xdr:contentPart>
      </mc:Choice>
      <mc:Fallback>
        <xdr:pic>
          <xdr:nvPicPr>
            <xdr:cNvPr id="94" name="דיו 93">
              <a:extLst>
                <a:ext uri="{FF2B5EF4-FFF2-40B4-BE49-F238E27FC236}">
                  <a16:creationId xmlns:a16="http://schemas.microsoft.com/office/drawing/2014/main" id="{1235546D-EB90-CF7D-76F8-6CAA228441B3}"/>
                </a:ext>
              </a:extLst>
            </xdr:cNvPr>
            <xdr:cNvPicPr/>
          </xdr:nvPicPr>
          <xdr:blipFill>
            <a:blip xmlns:r="http://schemas.openxmlformats.org/officeDocument/2006/relationships" r:embed="rId11"/>
            <a:stretch>
              <a:fillRect/>
            </a:stretch>
          </xdr:blipFill>
          <xdr:spPr>
            <a:xfrm>
              <a:off x="10968476218" y="1621804"/>
              <a:ext cx="1849323" cy="764992"/>
            </a:xfrm>
            <a:prstGeom prst="rect">
              <a:avLst/>
            </a:prstGeom>
          </xdr:spPr>
        </xdr:pic>
      </mc:Fallback>
    </mc:AlternateContent>
    <xdr:clientData/>
  </xdr:twoCellAnchor>
</xdr:wsDr>
</file>

<file path=xl/drawings/drawing18.xml><?xml version="1.0" encoding="utf-8"?>
<xdr:wsDr xmlns:xdr="http://schemas.openxmlformats.org/drawingml/2006/spreadsheetDrawing" xmlns:a="http://schemas.openxmlformats.org/drawingml/2006/main">
  <xdr:oneCellAnchor>
    <xdr:from>
      <xdr:col>0</xdr:col>
      <xdr:colOff>0</xdr:colOff>
      <xdr:row>0</xdr:row>
      <xdr:rowOff>0</xdr:rowOff>
    </xdr:from>
    <xdr:ext cx="10139082" cy="4334513"/>
    <xdr:pic>
      <xdr:nvPicPr>
        <xdr:cNvPr id="2" name="תמונה 1">
          <a:extLst>
            <a:ext uri="{FF2B5EF4-FFF2-40B4-BE49-F238E27FC236}">
              <a16:creationId xmlns:a16="http://schemas.microsoft.com/office/drawing/2014/main" id="{BA305686-4241-44EC-B2B4-F29E0FF40E3B}"/>
            </a:ext>
          </a:extLst>
        </xdr:cNvPr>
        <xdr:cNvPicPr>
          <a:picLocks noChangeAspect="1"/>
        </xdr:cNvPicPr>
      </xdr:nvPicPr>
      <xdr:blipFill>
        <a:blip xmlns:r="http://schemas.openxmlformats.org/officeDocument/2006/relationships" r:embed="rId1"/>
        <a:stretch>
          <a:fillRect/>
        </a:stretch>
      </xdr:blipFill>
      <xdr:spPr>
        <a:xfrm>
          <a:off x="11005691506" y="0"/>
          <a:ext cx="10139082" cy="4334513"/>
        </a:xfrm>
        <a:prstGeom prst="rect">
          <a:avLst/>
        </a:prstGeom>
      </xdr:spPr>
    </xdr:pic>
    <xdr:clientData/>
  </xdr:oneCellAnchor>
  <xdr:twoCellAnchor editAs="oneCell">
    <xdr:from>
      <xdr:col>12</xdr:col>
      <xdr:colOff>65891</xdr:colOff>
      <xdr:row>14</xdr:row>
      <xdr:rowOff>58271</xdr:rowOff>
    </xdr:from>
    <xdr:to>
      <xdr:col>13</xdr:col>
      <xdr:colOff>143435</xdr:colOff>
      <xdr:row>17</xdr:row>
      <xdr:rowOff>17212</xdr:rowOff>
    </xdr:to>
    <xdr:pic>
      <xdr:nvPicPr>
        <xdr:cNvPr id="3" name="תמונה 2">
          <a:extLst>
            <a:ext uri="{FF2B5EF4-FFF2-40B4-BE49-F238E27FC236}">
              <a16:creationId xmlns:a16="http://schemas.microsoft.com/office/drawing/2014/main" id="{0098C8B1-4D14-D1B6-D4DC-50FB7D935B29}"/>
            </a:ext>
          </a:extLst>
        </xdr:cNvPr>
        <xdr:cNvPicPr>
          <a:picLocks noChangeAspect="1"/>
        </xdr:cNvPicPr>
      </xdr:nvPicPr>
      <xdr:blipFill>
        <a:blip xmlns:r="http://schemas.openxmlformats.org/officeDocument/2006/relationships" r:embed="rId2"/>
        <a:stretch>
          <a:fillRect/>
        </a:stretch>
      </xdr:blipFill>
      <xdr:spPr>
        <a:xfrm>
          <a:off x="11006946565" y="2891118"/>
          <a:ext cx="749897" cy="523718"/>
        </a:xfrm>
        <a:prstGeom prst="rect">
          <a:avLst/>
        </a:prstGeom>
      </xdr:spPr>
    </xdr:pic>
    <xdr:clientData/>
  </xdr:twoCellAnchor>
  <xdr:twoCellAnchor editAs="oneCell">
    <xdr:from>
      <xdr:col>11</xdr:col>
      <xdr:colOff>53788</xdr:colOff>
      <xdr:row>8</xdr:row>
      <xdr:rowOff>58270</xdr:rowOff>
    </xdr:from>
    <xdr:to>
      <xdr:col>12</xdr:col>
      <xdr:colOff>131332</xdr:colOff>
      <xdr:row>11</xdr:row>
      <xdr:rowOff>17211</xdr:rowOff>
    </xdr:to>
    <xdr:pic>
      <xdr:nvPicPr>
        <xdr:cNvPr id="5" name="תמונה 4">
          <a:extLst>
            <a:ext uri="{FF2B5EF4-FFF2-40B4-BE49-F238E27FC236}">
              <a16:creationId xmlns:a16="http://schemas.microsoft.com/office/drawing/2014/main" id="{7755B37E-AAD3-401B-B713-DC7AB272EC36}"/>
            </a:ext>
          </a:extLst>
        </xdr:cNvPr>
        <xdr:cNvPicPr>
          <a:picLocks noChangeAspect="1"/>
        </xdr:cNvPicPr>
      </xdr:nvPicPr>
      <xdr:blipFill>
        <a:blip xmlns:r="http://schemas.openxmlformats.org/officeDocument/2006/relationships" r:embed="rId2"/>
        <a:stretch>
          <a:fillRect/>
        </a:stretch>
      </xdr:blipFill>
      <xdr:spPr>
        <a:xfrm>
          <a:off x="11007631021" y="1761564"/>
          <a:ext cx="749897" cy="523718"/>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oneCellAnchor>
    <xdr:from>
      <xdr:col>0</xdr:col>
      <xdr:colOff>717176</xdr:colOff>
      <xdr:row>0</xdr:row>
      <xdr:rowOff>0</xdr:rowOff>
    </xdr:from>
    <xdr:ext cx="8686800" cy="5563397"/>
    <xdr:pic>
      <xdr:nvPicPr>
        <xdr:cNvPr id="2" name="תמונה 1">
          <a:extLst>
            <a:ext uri="{FF2B5EF4-FFF2-40B4-BE49-F238E27FC236}">
              <a16:creationId xmlns:a16="http://schemas.microsoft.com/office/drawing/2014/main" id="{8FEB6F39-D8D3-4E39-B0B0-8B199F0A076E}"/>
            </a:ext>
          </a:extLst>
        </xdr:cNvPr>
        <xdr:cNvPicPr>
          <a:picLocks noChangeAspect="1"/>
        </xdr:cNvPicPr>
      </xdr:nvPicPr>
      <xdr:blipFill>
        <a:blip xmlns:r="http://schemas.openxmlformats.org/officeDocument/2006/relationships" r:embed="rId1"/>
        <a:stretch>
          <a:fillRect/>
        </a:stretch>
      </xdr:blipFill>
      <xdr:spPr>
        <a:xfrm>
          <a:off x="11022661695" y="0"/>
          <a:ext cx="8686800" cy="5563397"/>
        </a:xfrm>
        <a:prstGeom prst="rect">
          <a:avLst/>
        </a:prstGeom>
      </xdr:spPr>
    </xdr:pic>
    <xdr:clientData/>
  </xdr:oneCellAnchor>
  <xdr:twoCellAnchor editAs="oneCell">
    <xdr:from>
      <xdr:col>9</xdr:col>
      <xdr:colOff>35858</xdr:colOff>
      <xdr:row>36</xdr:row>
      <xdr:rowOff>53789</xdr:rowOff>
    </xdr:from>
    <xdr:to>
      <xdr:col>9</xdr:col>
      <xdr:colOff>712329</xdr:colOff>
      <xdr:row>38</xdr:row>
      <xdr:rowOff>170330</xdr:rowOff>
    </xdr:to>
    <xdr:pic>
      <xdr:nvPicPr>
        <xdr:cNvPr id="3" name="תמונה 2">
          <a:extLst>
            <a:ext uri="{FF2B5EF4-FFF2-40B4-BE49-F238E27FC236}">
              <a16:creationId xmlns:a16="http://schemas.microsoft.com/office/drawing/2014/main" id="{BFF3588F-A1ED-2543-ACE7-00F1AB2E6A4A}"/>
            </a:ext>
          </a:extLst>
        </xdr:cNvPr>
        <xdr:cNvPicPr>
          <a:picLocks noChangeAspect="1"/>
        </xdr:cNvPicPr>
      </xdr:nvPicPr>
      <xdr:blipFill>
        <a:blip xmlns:r="http://schemas.openxmlformats.org/officeDocument/2006/relationships" r:embed="rId2"/>
        <a:stretch>
          <a:fillRect/>
        </a:stretch>
      </xdr:blipFill>
      <xdr:spPr>
        <a:xfrm>
          <a:off x="11011128965" y="6831107"/>
          <a:ext cx="676471" cy="502023"/>
        </a:xfrm>
        <a:prstGeom prst="rect">
          <a:avLst/>
        </a:prstGeom>
      </xdr:spPr>
    </xdr:pic>
    <xdr:clientData/>
  </xdr:twoCellAnchor>
  <xdr:twoCellAnchor editAs="oneCell">
    <xdr:from>
      <xdr:col>0</xdr:col>
      <xdr:colOff>2259325</xdr:colOff>
      <xdr:row>21</xdr:row>
      <xdr:rowOff>44725</xdr:rowOff>
    </xdr:from>
    <xdr:to>
      <xdr:col>4</xdr:col>
      <xdr:colOff>1048264</xdr:colOff>
      <xdr:row>21</xdr:row>
      <xdr:rowOff>90445</xdr:rowOff>
    </xdr:to>
    <mc:AlternateContent xmlns:mc="http://schemas.openxmlformats.org/markup-compatibility/2006">
      <mc:Choice xmlns:xdr14="http://schemas.microsoft.com/office/excel/2010/spreadsheetDrawing" Requires="xdr14">
        <xdr:contentPart xmlns:r="http://schemas.openxmlformats.org/officeDocument/2006/relationships" r:id="rId3">
          <xdr14:nvContentPartPr>
            <xdr14:cNvPr id="17" name="דיו 16">
              <a:extLst>
                <a:ext uri="{FF2B5EF4-FFF2-40B4-BE49-F238E27FC236}">
                  <a16:creationId xmlns:a16="http://schemas.microsoft.com/office/drawing/2014/main" id="{91CD38DD-A6BF-E84D-6632-B5A107663A45}"/>
                </a:ext>
              </a:extLst>
            </xdr14:cNvPr>
            <xdr14:cNvContentPartPr/>
          </xdr14:nvContentPartPr>
          <xdr14:nvPr macro=""/>
          <xdr14:xfrm>
            <a:off x="11026633666" y="3998160"/>
            <a:ext cx="3172680" cy="45720"/>
          </xdr14:xfrm>
        </xdr:contentPart>
      </mc:Choice>
      <mc:Fallback>
        <xdr:pic>
          <xdr:nvPicPr>
            <xdr:cNvPr id="17" name="דיו 16">
              <a:extLst>
                <a:ext uri="{FF2B5EF4-FFF2-40B4-BE49-F238E27FC236}">
                  <a16:creationId xmlns:a16="http://schemas.microsoft.com/office/drawing/2014/main" id="{91CD38DD-A6BF-E84D-6632-B5A107663A45}"/>
                </a:ext>
              </a:extLst>
            </xdr:cNvPr>
            <xdr:cNvPicPr/>
          </xdr:nvPicPr>
          <xdr:blipFill>
            <a:blip xmlns:r="http://schemas.openxmlformats.org/officeDocument/2006/relationships" r:embed="rId4"/>
            <a:stretch>
              <a:fillRect/>
            </a:stretch>
          </xdr:blipFill>
          <xdr:spPr>
            <a:xfrm>
              <a:off x="11026624666" y="3989160"/>
              <a:ext cx="3190320" cy="63360"/>
            </a:xfrm>
            <a:prstGeom prst="rect">
              <a:avLst/>
            </a:prstGeom>
          </xdr:spPr>
        </xdr:pic>
      </mc:Fallback>
    </mc:AlternateContent>
    <xdr:clientData/>
  </xdr:twoCellAnchor>
  <xdr:twoCellAnchor editAs="oneCell">
    <xdr:from>
      <xdr:col>3</xdr:col>
      <xdr:colOff>547017</xdr:colOff>
      <xdr:row>20</xdr:row>
      <xdr:rowOff>80344</xdr:rowOff>
    </xdr:from>
    <xdr:to>
      <xdr:col>4</xdr:col>
      <xdr:colOff>932704</xdr:colOff>
      <xdr:row>20</xdr:row>
      <xdr:rowOff>135064</xdr:rowOff>
    </xdr:to>
    <mc:AlternateContent xmlns:mc="http://schemas.openxmlformats.org/markup-compatibility/2006">
      <mc:Choice xmlns:xdr14="http://schemas.microsoft.com/office/excel/2010/spreadsheetDrawing" Requires="xdr14">
        <xdr:contentPart xmlns:r="http://schemas.openxmlformats.org/officeDocument/2006/relationships" r:id="rId5">
          <xdr14:nvContentPartPr>
            <xdr14:cNvPr id="18" name="דיו 17">
              <a:extLst>
                <a:ext uri="{FF2B5EF4-FFF2-40B4-BE49-F238E27FC236}">
                  <a16:creationId xmlns:a16="http://schemas.microsoft.com/office/drawing/2014/main" id="{2DAB034F-B629-C9A3-3008-D2D004632B55}"/>
                </a:ext>
              </a:extLst>
            </xdr14:cNvPr>
            <xdr14:cNvContentPartPr/>
          </xdr14:nvContentPartPr>
          <xdr14:nvPr macro=""/>
          <xdr14:xfrm>
            <a:off x="11026749226" y="3845520"/>
            <a:ext cx="1058040" cy="54720"/>
          </xdr14:xfrm>
        </xdr:contentPart>
      </mc:Choice>
      <mc:Fallback>
        <xdr:pic>
          <xdr:nvPicPr>
            <xdr:cNvPr id="18" name="דיו 17">
              <a:extLst>
                <a:ext uri="{FF2B5EF4-FFF2-40B4-BE49-F238E27FC236}">
                  <a16:creationId xmlns:a16="http://schemas.microsoft.com/office/drawing/2014/main" id="{2DAB034F-B629-C9A3-3008-D2D004632B55}"/>
                </a:ext>
              </a:extLst>
            </xdr:cNvPr>
            <xdr:cNvPicPr/>
          </xdr:nvPicPr>
          <xdr:blipFill>
            <a:blip xmlns:r="http://schemas.openxmlformats.org/officeDocument/2006/relationships" r:embed="rId6"/>
            <a:stretch>
              <a:fillRect/>
            </a:stretch>
          </xdr:blipFill>
          <xdr:spPr>
            <a:xfrm>
              <a:off x="11026740586" y="3836880"/>
              <a:ext cx="1075680" cy="72360"/>
            </a:xfrm>
            <a:prstGeom prst="rect">
              <a:avLst/>
            </a:prstGeom>
          </xdr:spPr>
        </xdr:pic>
      </mc:Fallback>
    </mc:AlternateContent>
    <xdr:clientData/>
  </xdr:twoCellAnchor>
  <xdr:twoCellAnchor editAs="oneCell">
    <xdr:from>
      <xdr:col>0</xdr:col>
      <xdr:colOff>859285</xdr:colOff>
      <xdr:row>12</xdr:row>
      <xdr:rowOff>79454</xdr:rowOff>
    </xdr:from>
    <xdr:to>
      <xdr:col>3</xdr:col>
      <xdr:colOff>36537</xdr:colOff>
      <xdr:row>18</xdr:row>
      <xdr:rowOff>143661</xdr:rowOff>
    </xdr:to>
    <mc:AlternateContent xmlns:mc="http://schemas.openxmlformats.org/markup-compatibility/2006">
      <mc:Choice xmlns:xdr14="http://schemas.microsoft.com/office/excel/2010/spreadsheetDrawing" Requires="xdr14">
        <xdr:contentPart xmlns:r="http://schemas.openxmlformats.org/officeDocument/2006/relationships" r:id="rId7">
          <xdr14:nvContentPartPr>
            <xdr14:cNvPr id="19" name="דיו 18">
              <a:extLst>
                <a:ext uri="{FF2B5EF4-FFF2-40B4-BE49-F238E27FC236}">
                  <a16:creationId xmlns:a16="http://schemas.microsoft.com/office/drawing/2014/main" id="{3DB1E007-1228-D499-D747-89D6E50D7802}"/>
                </a:ext>
              </a:extLst>
            </xdr14:cNvPr>
            <xdr14:cNvContentPartPr/>
          </xdr14:nvContentPartPr>
          <xdr14:nvPr macro=""/>
          <xdr14:xfrm>
            <a:off x="11028317746" y="2338560"/>
            <a:ext cx="2888640" cy="1193760"/>
          </xdr14:xfrm>
        </xdr:contentPart>
      </mc:Choice>
      <mc:Fallback>
        <xdr:pic>
          <xdr:nvPicPr>
            <xdr:cNvPr id="19" name="דיו 18">
              <a:extLst>
                <a:ext uri="{FF2B5EF4-FFF2-40B4-BE49-F238E27FC236}">
                  <a16:creationId xmlns:a16="http://schemas.microsoft.com/office/drawing/2014/main" id="{3DB1E007-1228-D499-D747-89D6E50D7802}"/>
                </a:ext>
              </a:extLst>
            </xdr:cNvPr>
            <xdr:cNvPicPr/>
          </xdr:nvPicPr>
          <xdr:blipFill>
            <a:blip xmlns:r="http://schemas.openxmlformats.org/officeDocument/2006/relationships" r:embed="rId8"/>
            <a:stretch>
              <a:fillRect/>
            </a:stretch>
          </xdr:blipFill>
          <xdr:spPr>
            <a:xfrm>
              <a:off x="11028308746" y="2329920"/>
              <a:ext cx="2906280" cy="1211400"/>
            </a:xfrm>
            <a:prstGeom prst="rect">
              <a:avLst/>
            </a:prstGeom>
          </xdr:spPr>
        </xdr:pic>
      </mc:Fallback>
    </mc:AlternateContent>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617220</xdr:colOff>
      <xdr:row>30</xdr:row>
      <xdr:rowOff>159939</xdr:rowOff>
    </xdr:to>
    <xdr:pic>
      <xdr:nvPicPr>
        <xdr:cNvPr id="2" name="תמונה 1">
          <a:extLst>
            <a:ext uri="{FF2B5EF4-FFF2-40B4-BE49-F238E27FC236}">
              <a16:creationId xmlns:a16="http://schemas.microsoft.com/office/drawing/2014/main" id="{A0352E92-D662-AE06-EFA1-178BD1812BF4}"/>
            </a:ext>
          </a:extLst>
        </xdr:cNvPr>
        <xdr:cNvPicPr>
          <a:picLocks noChangeAspect="1"/>
        </xdr:cNvPicPr>
      </xdr:nvPicPr>
      <xdr:blipFill>
        <a:blip xmlns:r="http://schemas.openxmlformats.org/officeDocument/2006/relationships" r:embed="rId1"/>
        <a:stretch>
          <a:fillRect/>
        </a:stretch>
      </xdr:blipFill>
      <xdr:spPr>
        <a:xfrm>
          <a:off x="10979802780" y="0"/>
          <a:ext cx="6652260" cy="541773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99060</xdr:colOff>
      <xdr:row>27</xdr:row>
      <xdr:rowOff>126835</xdr:rowOff>
    </xdr:to>
    <xdr:pic>
      <xdr:nvPicPr>
        <xdr:cNvPr id="2" name="תמונה 1">
          <a:extLst>
            <a:ext uri="{FF2B5EF4-FFF2-40B4-BE49-F238E27FC236}">
              <a16:creationId xmlns:a16="http://schemas.microsoft.com/office/drawing/2014/main" id="{B1CEC504-4E8E-FFC2-D752-96AF23485DEE}"/>
            </a:ext>
          </a:extLst>
        </xdr:cNvPr>
        <xdr:cNvPicPr>
          <a:picLocks noChangeAspect="1"/>
        </xdr:cNvPicPr>
      </xdr:nvPicPr>
      <xdr:blipFill>
        <a:blip xmlns:r="http://schemas.openxmlformats.org/officeDocument/2006/relationships" r:embed="rId1"/>
        <a:stretch>
          <a:fillRect/>
        </a:stretch>
      </xdr:blipFill>
      <xdr:spPr>
        <a:xfrm>
          <a:off x="10979650380" y="0"/>
          <a:ext cx="6804660" cy="485885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10</xdr:col>
      <xdr:colOff>270116</xdr:colOff>
      <xdr:row>27</xdr:row>
      <xdr:rowOff>76201</xdr:rowOff>
    </xdr:to>
    <xdr:pic>
      <xdr:nvPicPr>
        <xdr:cNvPr id="2" name="תמונה 1">
          <a:extLst>
            <a:ext uri="{FF2B5EF4-FFF2-40B4-BE49-F238E27FC236}">
              <a16:creationId xmlns:a16="http://schemas.microsoft.com/office/drawing/2014/main" id="{15CA6BA5-89E9-7526-6BBB-1DB4CF7A282D}"/>
            </a:ext>
          </a:extLst>
        </xdr:cNvPr>
        <xdr:cNvPicPr>
          <a:picLocks noChangeAspect="1"/>
        </xdr:cNvPicPr>
      </xdr:nvPicPr>
      <xdr:blipFill>
        <a:blip xmlns:r="http://schemas.openxmlformats.org/officeDocument/2006/relationships" r:embed="rId1"/>
        <a:stretch>
          <a:fillRect/>
        </a:stretch>
      </xdr:blipFill>
      <xdr:spPr>
        <a:xfrm>
          <a:off x="10979479324" y="1"/>
          <a:ext cx="6975716" cy="4808220"/>
        </a:xfrm>
        <a:prstGeom prst="rect">
          <a:avLst/>
        </a:prstGeom>
      </xdr:spPr>
    </xdr:pic>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0:58.188"/>
    </inkml:context>
    <inkml:brush xml:id="br0">
      <inkml:brushProperty name="width" value="0.05" units="cm"/>
      <inkml:brushProperty name="height" value="0.05" units="cm"/>
      <inkml:brushProperty name="color" value="#00A0D7"/>
    </inkml:brush>
  </inkml:definitions>
  <inkml:trace contextRef="#ctx0" brushRef="#br0">9460 2 24575,'-114'-1'0,"-123"3"0,154 6 0,44-3 0,-42 0 0,-1393-7-650,777 4 1300,675-1-650,-40 7 0,40-4 0,-38 2 0,36-5 0,1 1 0,-1 2 0,-39 10 0,32-6 0,-1-3 0,-1-1 0,1-2 0,-1-1 0,-37-4 0,-7 1 0,-1569 2-3553,1422 10 2415,6-1 39,-91 10 428,-14-1-47,65-9 1467,-3 0 15,-512-10 4902,716-2-5965,0-2-1,-59-14 0,-73-8-808,77 20 1108,-139-6 0,-434 14-617,639 2 1273,-1 2 0,1 3 0,-60 16 0,70-13-656,-49 22 0,59-22 0,-111 36 0,131-44 16,0 0 0,0 0-1,0 1 1,0 0-1,1 0 1,-1 0 0,-7 9-1,8-8-228,0 0 1,-1 0-1,1-1 0,-1 0 0,0 0 0,-12 6 0,4-6-6613</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6:24.081"/>
    </inkml:context>
    <inkml:brush xml:id="br0">
      <inkml:brushProperty name="width" value="0.05" units="cm"/>
      <inkml:brushProperty name="height" value="0.05" units="cm"/>
      <inkml:brushProperty name="color" value="#00A0D7"/>
    </inkml:brush>
  </inkml:definitions>
  <inkml:trace contextRef="#ctx0" brushRef="#br0">400 30 24575,'0'0'-8191</inkml:trace>
  <inkml:trace contextRef="#ctx0" brushRef="#br0" timeOffset="817.06">400 30 24575,'231'0'0,"-297"1"0,23 0 0,0-1 0,0-2 0,-55-10 0,80 8 0,4 0 0,0 1 0,-1 1 0,1 0 0,-29 0 0,41 2 0,-1 0 0,0 1 0,0-1 0,1 1 0,-1-1 0,0 1 0,0 0 0,1 0 0,-1 0 0,1 0 0,-1 1 0,1-1 0,0 1 0,-1-1 0,1 1 0,0 0 0,0 0 0,0 0 0,0 0 0,0 0 0,1 0 0,-1 1 0,1-1 0,-1 1 0,1-1 0,0 1 0,0-1 0,0 1 0,0 0 0,1-1 0,-1 5 0,-1 3 0,0 0 0,1 0 0,1 1 0,0-1 0,0 0 0,1 0 0,2 13 0,-2-20 0,-1 0 0,1 0 0,1 1 0,-1-1 0,0 0 0,1 0 0,-1 0 0,1-1 0,0 1 0,0 0 0,0-1 0,0 1 0,1-1 0,-1 0 0,1 1 0,-1-1 0,1 0 0,0-1 0,0 1 0,0 0 0,0-1 0,0 0 0,0 1 0,0-1 0,6 1 0,6 0 0,0 2 0,0 0 0,0 0 0,-1 2 0,0 0 0,0 0 0,0 1 0,-1 1 0,0 0 0,0 1 0,15 14 0,-9-6 0,-1 2 0,-1 0 0,-1 1 0,0 0 0,-2 1 0,14 27 0,-19-31 0,-1-1 0,-1 1 0,-1 1 0,-1-1 0,0 1 0,-1 0 0,-1 0 0,0 0 0,-1 26 0,-2-41 0,0-1 0,0 1 0,0-1 0,0 1 0,-1-1 0,1 1 0,-1-1 0,0 1 0,1-1 0,-1 0 0,0 1 0,-1-1 0,1 0 0,0 0 0,-1 0 0,1 0 0,-1 0 0,1 0 0,-1 0 0,0 0 0,-2 1 0,1-1 0,-1 0 0,1-1 0,0 0 0,-1 0 0,0 0 0,1 0 0,-1 0 0,1-1 0,-1 1 0,0-1 0,1 0 0,-8-1 0,-6-1 0,0-2 0,0 0 0,0-1 0,-29-13 0,17 4 0,0-2 0,-30-22 0,2 1 0,-129-84 0,184 120-60,0 0 17,1 1-1,-1-1 1,1 1-1,-1-1 1,1 0-1,-1 0 1,1 0-1,0 0 1,-1 0-1,1 0 1,0 0-1,0 0 1,0 0-1,0-1 1,0 1-1,0 0 1,0-1-1,0 1 1,0-1-1,1 1 1,-1-1-1,1 1 1,-1-1-1,1 0 0,-1 1 1,1-1-1,0 0 1,0 1-1,0-3 1,6-9-6783</inkml:trace>
  <inkml:trace contextRef="#ctx0" brushRef="#br0" timeOffset="1952.91">855 271 24575,'-1'4'0,"0"1"0,1-1 0,-1 0 0,-1 1 0,1-1 0,-4 7 0,-3 12 0,-7 31 0,9-34 0,0 1 0,1 0 0,1 1 0,0 22 0,4-42 0,0 1 0,0 0 0,0-1 0,0 1 0,1-1 0,0 1 0,-1 0 0,1-1 0,0 1 0,0-1 0,0 0 0,0 1 0,1-1 0,-1 0 0,1 1 0,-1-1 0,1 0 0,0 0 0,0-1 0,0 1 0,0 0 0,0 0 0,0-1 0,1 0 0,-1 1 0,0-1 0,1 0 0,-1 0 0,1 0 0,-1 0 0,1-1 0,4 2 0,8 0 0,0-1 0,1 0 0,-1 0 0,25-4 0,-18 2 0,-11 1 0,1 0 0,0-1 0,0 0 0,-1-1 0,1-1 0,0 0 0,-1 0 0,0-1 0,0 0 0,0-1 0,-1 0 0,1-1 0,-1 0 0,0-1 0,8-8 0,-3 2 0,-2-1 0,0 0 0,0-1 0,-2 0 0,0-1 0,0-1 0,-2 0 0,0 0 0,-1-1 0,0 0 0,-2 0 0,0 0 0,-1-1 0,-1 0 0,-1 0 0,0 0 0,-1-27 0,-2 43 0,0 0 0,-1 0 0,1 0 0,-1 0 0,0 1 0,0-1 0,1 0 0,-2 1 0,1-1 0,0 1 0,-1-1 0,1 1 0,-1-1 0,0 1 0,1 0 0,-1 0 0,0 0 0,-1 0 0,1 0 0,0 0 0,0 1 0,-1-1 0,1 1 0,-1 0 0,1-1 0,-1 1 0,0 0 0,1 0 0,-1 1 0,-4-2 0,-9 0 0,1 1 0,-1 0 0,1 0 0,-24 3 0,17 0 0,13-2 10,0 1 1,0 0-1,1 1 0,-1 0 0,0 0 0,0 1 1,1 0-1,0 1 0,0-1 0,-12 9 0,1 1-424,0 2 0,-27 29-1,40-39 181,-13 14-6592</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6:27.673"/>
    </inkml:context>
    <inkml:brush xml:id="br0">
      <inkml:brushProperty name="width" value="0.05" units="cm"/>
      <inkml:brushProperty name="height" value="0.05" units="cm"/>
      <inkml:brushProperty name="color" value="#00A0D7"/>
    </inkml:brush>
  </inkml:definitions>
  <inkml:trace contextRef="#ctx0" brushRef="#br0">856 1028 24575,'2'33'0,"2"0"0,1 0 0,15 54 0,-11-54 0,-2 1 0,-1 1 0,2 41 0,-7-47 0,-1 24 0,3 0 0,10 55 0,-4-40 0,-3-1 0,-7 131 0,-1-77 0,2 695 0,-1-785 0,-2-1 0,-8 35 0,5-33 0,-4 52 0,10 210 0,1-134 0,1-122 0,12 66 0,-8-62 0,3 47 0,-8-57-273,-1 1 0,-1-1 0,-2 1 0,-13 59 0,11-72-6553</inkml:trace>
  <inkml:trace contextRef="#ctx0" brushRef="#br0" timeOffset="1216.25">856 1 24575,'-36'0'0,"8"-1"0,0 2 0,-41 5 0,60-4 0,-1 0 0,1 0 0,0 1 0,0 1 0,0 0 0,0 0 0,1 0 0,0 1 0,0 0 0,0 1 0,-8 7 0,0 3 0,-1 2 0,2 0 0,1 1 0,-24 40 0,-37 88 0,74-145 0,0 1 0,0-1 0,0 1 0,1 0 0,-1 0 0,1-1 0,-1 1 0,1 0 0,0 0 0,0 0 0,0-1 0,1 1 0,-1 0 0,0 0 0,1 0 0,0-1 0,0 1 0,0 0 0,0-1 0,0 1 0,0-1 0,1 1 0,-1-1 0,1 0 0,0 0 0,0 1 0,3 2 0,6 5 0,1-1 0,0 0 0,0 0 0,16 8 0,-1-1 0,-3-1 0,-11-7 0,-1 0 0,0 0 0,14 14 0,-24-20 0,-1 0 0,1-1 0,-1 1 0,0 0 0,0 0 0,0 0 0,0 0 0,0 0 0,0 0 0,-1 1 0,1-1 0,-1 0 0,1 0 0,-1 0 0,0 1 0,0-1 0,0 0 0,0 0 0,0 1 0,-1-1 0,1 0 0,-1 0 0,1 0 0,-1 1 0,0-1 0,0 0 0,0 0 0,0 0 0,0 0 0,0-1 0,0 1 0,-3 2 0,-5 8 0,-1 0 0,0-1 0,-22 18 0,10-10 0,-21 24 0,-70 54 0,95-84 0,-1 0 0,-1-1 0,0-1 0,0 0 0,-1-2 0,-1-1 0,-23 7 0,37-14-62,1 0 0,-1 0 0,0-1 0,0 0 0,0-1 0,0 1 0,0-1 0,1-1 0,-1 0 0,0 0 0,1 0 0,-1-1-1,1 0 1,0 0 0,0-1 0,0 0 0,1 0 0,-1-1 0,1 0 0,0 0 0,-9-10 0,-4-5-6764</inkml:trace>
  <inkml:trace contextRef="#ctx0" brushRef="#br0" timeOffset="2658.22">826 334 24575,'7'-6'0,"1"-1"0,-1 2 0,1-1 0,0 1 0,1 0 0,-1 1 0,1 0 0,0 1 0,0-1 0,0 1 0,0 1 0,1 0 0,10-1 0,17-1 0,76 3 0,-89 2 0,-16-1 0,-1 0 0,1 1 0,-1 0 0,1 0 0,-1 0 0,1 1 0,-1 1 0,0-1 0,0 1 0,0 0 0,0 1 0,6 4 0,-9-5 0,1 1 0,-1 0 0,0 0 0,-1 0 0,1 1 0,-1-1 0,0 1 0,0 0 0,0 0 0,0 0 0,-1 0 0,0 0 0,0 1 0,0-1 0,-1 1 0,1 9 0,2 8 0,-2 1 0,-2 34 0,0-48 0,-1 0 0,0 0 0,-1 0 0,0 0 0,-1 0 0,0 0 0,0 0 0,-6 10 0,-18 30 0,10-17 0,-2-1 0,-43 58 0,59-86 0,-1 0 0,1-1 0,-1 1 0,0-1 0,-1 0 0,1 0 0,0 0 0,-1 0 0,0-1 0,1 0 0,-1 0 0,0 0 0,0 0 0,0-1 0,-1 0 0,-7 1 0,10-2 0,0 0 0,0-1 0,0 1 0,0 0 0,0-1 0,0 0 0,0 0 0,0 0 0,0 0 0,0 0 0,0 0 0,1-1 0,-1 1 0,0-1 0,1 0 0,-1 0 0,1 0 0,0 0 0,0 0 0,0-1 0,0 1 0,0-1 0,0 1 0,1-1 0,-1 0 0,1 0 0,-1 1 0,0-6 0,-2-3 0,1-1 0,1 1 0,0 0 0,0-1 0,1 1 0,1-14 0,0 18 0,0 0 0,0 0 0,1 0 0,0 0 0,1 0 0,0 0 0,0 1 0,0-1 0,1 0 0,6-11 0,-8 17 0,0 0 0,0-1 0,0 1 0,0 0 0,1 0 0,-1 0 0,0 0 0,1 0 0,-1 0 0,0 0 0,1 0 0,-1 1 0,1-1 0,-1 1 0,1-1 0,0 1 0,-1-1 0,1 1 0,-1 0 0,1 0 0,0 0 0,-1 0 0,1 0 0,0 0 0,-1 0 0,1 0 0,0 1 0,-1-1 0,1 1 0,-1-1 0,1 1 0,-1-1 0,1 1 0,-1 0 0,1 0 0,1 2 0,7 3 0,-1 1 0,0 0 0,-1 1 0,9 9 0,-10-9 0,18 18 0,-15-16 0,-1 1 0,1-1 0,1-1 0,0 0 0,0 0 0,1-1 0,22 11 0,77 27-1365,-89-34-5461</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7:07.889"/>
    </inkml:context>
    <inkml:brush xml:id="br0">
      <inkml:brushProperty name="width" value="0.05" units="cm"/>
      <inkml:brushProperty name="height" value="0.05" units="cm"/>
      <inkml:brushProperty name="color" value="#00A0D7"/>
    </inkml:brush>
  </inkml:definitions>
  <inkml:trace contextRef="#ctx0" brushRef="#br0">276 2590 24575,'-1'-67'0,"-17"-125"0,8 101 0,4 0 0,7-115 0,1 66 0,-2-467-2566,2 576 2453,1-1-1,2 2 1,17-60 0,-13 58 5,-2 1 0,-1-2 1,3-48-1,-4 21-413,22-115 1,-1 25-18,-17 73 880,2-6 976,1-101 0,-13 78 733,2 162-2051,-3 267 0,-3-281-314,-19 79-1,14-80 7,-9 78 0,17 140-1147,4-155 340,-15 136 1,-3-50 182,11 251 1,8-231 588,-3 435 7478,0-2331-13121,0 994 11023,-2 726-5248,-12 63 1,2-22-1078,-17 88 288,16-99 557,-10 115 1,19-65 228,-20 117 1,-80 355-2956,54-245 3284,38-245-178,4-45 2112,-2 66 0,10-116-1973,0 0 0,0 1-1,0-1 1,0 0 0,0 0 0,0 1-1,0-1 1,1 0 0,-1 0 0,0 0-1,1 1 1,-1-1 0,0 0 0,1 0 0,0 0-1,0 1 1,-1-2-23,1 0 0,-1 0 0,1 0 0,-1 0 0,0 0 0,1 0 0,-1 0-1,1 0 1,-1 0 0,0 0 0,1 0 0,-1 0 0,1 0 0,-1-1 0,0 1 0,1 0 0,-1 0 0,0 0 0,1-1-1,-1 1 1,0 0 0,1-1 0,-1 1 0,0 0 0,0-1 0,1 1 0,-1 0 0,0-1 0,0 1 0,22-39 1060,-22 38-1113,30-73 0,3 2 0,54-88 0,-65 127-1365,-5 5-5461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2:37:26.229"/>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4837 909,'10'9,"2"-1,-1 0,1-1,0 0,1-1,-1 0,15 3,-1 2,-6-5,0 0,0-1,1-1,-1-1,1-1,21-1,40 5,210 19,-125-14,552 3,-452-17,3944 3,-3808 16,-35-1,-12 1,-1-1,-30 0,-1 0,-64-16,133 2,-206 14,50 1,1381-17,-1502-5,194-35,-141 15,-93 15,306-49,-26 11,-114 20,256-24,-344 41,130-5,1210 18,-1449 1,64 11,32 2,487-13,-303-4,-252-1,97-18,-123 15,24-7,-40 6,47-3,-17-2,-52 9,0 1,-1 0,1 0,0 1,0 0,0 1,15 1,-24-1,0 0,1 0,-1-1,0 1,0 0,1 0,-1 0,0 1,1-1,-1 0,0 0,0 0,1 0,-1 0,0 0,0 0,0 0,1 0,-1 1,0-1,0 0,1 0,-1 0,0 0,0 1,0-1,0 0,1 0,-1 0,0 1,0-1,0 0,0 0,0 1,0-1,0 0,0 0,1 1,-1-1,0 0,0 1,0-1,0 0,0 0,-1 1,1-1,0 0,0 0,0 1,-14 12,-27 9,39-21,-235 94,102-44,-479 149,-15-60,107-73,422-57,-454 8,188-14,52 22,8 0,-705-17,611-11,-9123 2,9494 1,-1 2,1 2,0 0,-40 14,16-5,18-7,-1-1,-38 0,-44 7,59-1,14-2,-1-2,0-2,-56 0,170-8,72-11,77-5,1263 18,-649 2,213 63,-685-32,151 7,799 76,218 18,-839-87,416 22,1123-27,1001-44,-3153 0,145-24,-214 25,1 0,-1-1,0 1,0-1,11-6,-17 8,1 0,-1 0,0 0,0 0,0 0,0 0,1 0,-1 0,0 0,0 0,0 0,0-1,1 1,-1 0,0 0,0 0,0 0,0 0,0-1,0 1,1 0,-1 0,0 0,0 0,0-1,0 1,0 0,0 0,0 0,0 0,0-1,0 1,0 0,0 0,0 0,0-1,0 1,0 0,0 0,0 0,0 0,0-1,0 1,0 0,-1 0,1 0,0 0,0-1,0 1,0 0,0 0,0 0,-1 0,-14-6,-18 2,-24 2,-1 2,1 3,0 3,-98 22,7 0,-180 12,250-32,-306 5,41-4,-665 11,688-22,-973-38,-492-76,812 52,492 30,-1031-89,134 50,913 60,-683-9,-2396 23,3586-3,75-15,-44 6,184-44,-176 34,164-20,164-1,201-9,567 47,-613 7,232-6,840 6,-527 32,-594-15,-279-12,875 20,-570 3,-51-1,-5-30,-272-1,-4131 1,2644-68,8-80,671 73,-2022-331,1888 276,-170-32,-282-23,386 68,578 81,-498-74,-663-65,1061 145,158 17,-24 2,177 12,6 1,12 4,21 6,61 18,152 42,128 37,-3 0,289 72,-143-34,715 96,588-33,-1346-170,876 59,-162-86,-748-15,1518 2,-1366-37,-329 15,-123 10,146-8,-252 20,-1-2,0-1,0-2,-1-1,1-2,59-22,-86 27,25-9,-30 12,0-1,0 1,0 0,0-1,0 1,0 0,0 0,1 0,-1 0,0 0,0 0,0 0,0 0,0 0,0 0,1 1,-1-1,0 1,0-1,0 0,0 1,1 1,-1 6,-7 1</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01:40.884"/>
    </inkml:context>
    <inkml:brush xml:id="br0">
      <inkml:brushProperty name="width" value="0.035" units="cm"/>
      <inkml:brushProperty name="height" value="0.035" units="cm"/>
    </inkml:brush>
  </inkml:definitions>
  <inkml:trace contextRef="#ctx0" brushRef="#br0">0 174 24575,'2'1'0,"-1"-1"0,1 1 0,-1 0 0,0-1 0,0 1 0,1 0 0,-1 0 0,0 0 0,0 0 0,0 0 0,0 0 0,0 0 0,0 0 0,0 0 0,0 0 0,0 1 0,0 1 0,17 29 0,-12-22 0,6 13 0,-1 0 0,-1 1 0,-1 0 0,-1 0 0,9 46 0,-11-25 0,-1 1 0,-2 63 0,-5-24 0,4 129 0,-2-210 0,0 1 0,1-1 0,0 1 0,0-1 0,0 0 0,0 0 0,1 1 0,-1-1 0,5 7 0,-6-11 0,0 0 0,1 0 0,-1 0 0,0 0 0,0 0 0,1 0 0,-1 0 0,0 0 0,0 0 0,0 0 0,1 0 0,-1 0 0,0 0 0,0 0 0,1 0 0,-1 0 0,0 0 0,0 0 0,0 0 0,1 0 0,-1 0 0,0 0 0,0-1 0,0 1 0,1 0 0,-1 0 0,0 0 0,0 0 0,0 0 0,0-1 0,1 1 0,-1 0 0,0 0 0,0 0 0,0-1 0,0 1 0,0 0 0,0 0 0,0 0 0,0-1 0,0 1 0,0 0 0,0 0 0,0-1 0,0 1 0,0 0 0,0 0 0,0 0 0,0-1 0,0 1 0,0 0 0,0 0 0,0-1 0,0 1 0,0 0 0,2-16 0,1-271 0,-5 146 0,0 28 0,5-122 0,-2 224 0,0 0 0,1 0 0,1 1 0,0-1 0,0 1 0,1-1 0,1 1 0,0 0 0,0 1 0,13-18 0,-16 23 0,1 1 0,0 0 0,0 0 0,0 0 0,0 0 0,1 0 0,-1 1 0,1-1 0,-1 1 0,1 0 0,0 0 0,0 0 0,0 1 0,0 0 0,0-1 0,0 1 0,1 1 0,-1-1 0,0 1 0,0-1 0,1 1 0,-1 0 0,0 1 0,1-1 0,-1 1 0,0 0 0,0 0 0,0 0 0,8 3 0,-3 1 0,1 0 0,-1 0 0,0 0 0,-1 1 0,1 1 0,-1-1 0,0 1 0,-1 1 0,0 0 0,0 0 0,0 0 0,5 10 0,-10-14 0,1 0 0,-1 0 0,0 0 0,0 1 0,0-1 0,-1 0 0,0 1 0,0-1 0,0 1 0,0 0 0,-1-1 0,1 1 0,-1 0 0,0-1 0,-1 1 0,1-1 0,-1 1 0,0 0 0,0-1 0,0 1 0,-1-1 0,0 0 0,0 1 0,0-1 0,0 0 0,0 0 0,-1 0 0,0-1 0,-4 6 0,1-3 9,0-1 1,0 0-1,0 0 0,-1 0 0,0-1 1,0 0-1,0 0 0,0 0 0,0-1 0,-1 0 1,0-1-1,-14 3 0,0-2-380,-1-1-1,0 0 1,-28-3 0,29 0-6455</inkml:trace>
  <inkml:trace contextRef="#ctx0" brushRef="#br0" timeOffset="730.58">647 74 24575,'0'400'0,"2"-378"0,1 0 0,0 0 0,1 0 0,10 25 0,-7-21 0,0 1 0,3 31 0,2 37 0,-6-51 0,3 68 0,-10-22 0,1-115 0,-1 9 0,1 1 0,0-1 0,1 0 0,1 1 0,0-1 0,1 1 0,9-26 0,72-114 0,5-3-1365,-76 136-5461</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03:22.528"/>
    </inkml:context>
    <inkml:brush xml:id="br0">
      <inkml:brushProperty name="width" value="0.05" units="cm"/>
      <inkml:brushProperty name="height" value="0.05" units="cm"/>
      <inkml:brushProperty name="color" value="#00A0D7"/>
    </inkml:brush>
  </inkml:definitions>
  <inkml:trace contextRef="#ctx0" brushRef="#br0">928 2191 24575,'-823'0'0,"819"0"0,0 0 0,0 0 0,0 0 0,0 1 0,0 0 0,0-1 0,0 2 0,0-1 0,0 0 0,1 1 0,-1 0 0,0-1 0,1 1 0,0 1 0,-1-1 0,1 1 0,0-1 0,0 1 0,0 0 0,1 0 0,-1 0 0,1 0 0,-1 0 0,1 1 0,0-1 0,0 1 0,1 0 0,-1-1 0,1 1 0,0 0 0,0 0 0,-1 4 0,-1 15 0,0-1 0,2 1 0,0-1 0,5 39 0,-2-15 0,1 695 60,-5-388-1485,2-331-5401</inkml:trace>
  <inkml:trace contextRef="#ctx0" brushRef="#br0" timeOffset="501.61">7 2938 24575,'0'-1'0,"1"0"0,-1 0 0,1-1 0,-1 1 0,1 0 0,-1 0 0,1 0 0,0 1 0,0-1 0,-1 0 0,1 0 0,0 0 0,0 0 0,0 1 0,0-1 0,0 0 0,0 1 0,0-1 0,0 1 0,0-1 0,0 1 0,0 0 0,1-1 0,-1 1 0,0 0 0,0 0 0,2-1 0,38-3 0,-37 4 0,268-2 64,-141 3-1493,-110-1-5397</inkml:trace>
  <inkml:trace contextRef="#ctx0" brushRef="#br0" timeOffset="1118.69">953 2092 24575,'1'7'0,"0"0"0,1-1 0,-1 1 0,2-1 0,-1 1 0,4 6 0,1 5 0,4 10 0,-3-7 0,0 0 0,-1 1 0,-1-1 0,-1 2 0,-1-1 0,1 23 0,-2 1 0,13 68 0,-14-102 0,22 85 0,-17-71 0,0-1 0,-2 1 0,4 51 0,-7-59 0,0 0 0,1 0 0,1-1 0,0 1 0,9 20 0,-3-5 0,-6-17 0,-1-1 0,-1 1 0,0 0 0,-1 16 0,-1-20 0,0 0 0,1-1 0,1 1 0,0 0 0,0 0 0,1-1 0,0 1 0,7 15 0,0-8 0,-1 2 0,-1-1 0,-1 1 0,-1 0 0,-1 0 0,3 27 0,-4-28 0,1 1 0,10 26 0,4 17 0,-16-55 0,0 0 0,0 0 0,9 16 0,-11-23 0,0 0 0,0 0 0,0 0 0,1-1 0,-1 1 0,0 0 0,1-1 0,0 1 0,-1-1 0,1 0 0,2 2 0,-3-3 0,-1 0 0,1 1 0,0-1 0,0 0 0,0 0 0,0 0 0,-1 0 0,1 0 0,0 0 0,0 0 0,0 0 0,0 0 0,-1 0 0,1 0 0,0-1 0,0 1 0,0 0 0,0 0 0,-1-1 0,1 1 0,0-1 0,0 1 0,-1-1 0,1 1 0,0-1 0,-1 1 0,1-1 0,0-1 0,4-5 0,-1 0 0,0-1 0,0 0 0,-1 0 0,0 0 0,0-1 0,-1 1 0,2-17 0,3-5 0,63-223 0,-50 189 0,30-62 0,-12 33 0,53-120-839,-78 183 953,2 0 0,18-28 0,-20 37-15,-1-1 1,0 0-1,-2-1 1,14-42-1,-18 44-99,2 1 0,0 0 0,1 0 0,23-34 0,-19 34 0,-1-2 0,-1 0 0,11-30 0,-15 33-1365,1 3-5461</inkml:trace>
  <inkml:trace contextRef="#ctx0" brushRef="#br0" timeOffset="3994.24">455 0 24575,'-2'1'0,"1"-1"0,-1 1 0,0 0 0,1-1 0,-1 1 0,1 0 0,-1 0 0,1 0 0,-1 0 0,1 0 0,-1 1 0,1-1 0,0 0 0,0 1 0,0-1 0,0 1 0,0-1 0,0 1 0,0-1 0,0 1 0,0 0 0,0 1 0,-13 40 0,5 1 0,1-8 0,-12 37 0,14-53 0,1 1 0,1 0 0,0 0 0,0 33 0,6 89 0,0-49 0,-2 603 0,1-675 0,1-1 0,8 31 0,1 27 0,6 42 0,-8-68 0,3 4 0,-8-38 0,0 0 0,2 36 0,-5-41 0,-1 16 0,1-1 0,12 57 0,5-11 0,18 89 0,-30-124 0,-3-11 0,2-1 0,10 35 0,-2-21 0,-2 0 0,-1 1 0,-3 0 0,-1 0 0,-1 58 0,-3-64 0,11 69 0,-4-51 0,-3-21 0,12 38 0,-11-48 0,-1 0 0,-1 1 0,3 46 0,-10 67 0,4 73 0,3-169 0,14 50 0,-11-57 0,-1 0 0,3 59 0,-7-55 0,2-1 0,12 53 0,-7-51 0,5 76 0,-13 298 0,-4-205 0,2 687 0,-1-871 0,-2-1 0,-6 29 0,4-26 0,-2 44 0,7 5 0,2-45 0,-2-1 0,-2 1 0,-8 50 0,3-42 0,2 1 0,0 40 0,2-34 0,-8 48 0,6-59 0,0 64 0,5-63 0,-9 57 0,-2-6 0,5 0 0,6 136 0,2-87 0,-2 436-1365,0-550-5461</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2:11.419"/>
    </inkml:context>
    <inkml:brush xml:id="br0">
      <inkml:brushProperty name="width" value="0.035" units="cm"/>
      <inkml:brushProperty name="height" value="0.035" units="cm"/>
    </inkml:brush>
  </inkml:definitions>
  <inkml:trace contextRef="#ctx0" brushRef="#br0">1 0 24575,'-1'851'-1894,"2"-415"-1670,4-343 3116,4 1 0,31 132 0,-14-92 363,81 430-2295,-50 40 1198,4 51-1642,-43-505 2725,-15-124-211,34 429-364,-22-161 990,0 29-75,5 175-241,-9-290 0,2 6 0,5 134 0,-1 131 0,-3 267 1184,-16-478-585,2 323 11308,-2-560-11870,-1-1-1,-9 40 1,-1-1-38,12-65-41,0-5 103,-2-10-314,1 3-878,-5-11-5695</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3:22:39.228"/>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1235 340,'-19'-1,"4"1,0 0,0 0,1 2,-16 2,27-3,0-1,1 1,-1 0,0 0,1 0,-1 0,1 0,-1 1,1-1,-1 1,1-1,0 1,0 0,0 0,0 0,0 0,0 0,1 1,-1-1,1 0,0 1,-1-1,1 1,0 0,0-1,1 1,-2 3,2-3,0-1,0 1,0-1,0 1,0-1,0 1,1-1,-1 1,1-1,0 0,-1 1,1-1,0 0,0 1,1-1,-1 0,4 4,-2-3,0 1,1-1,0 0,0 0,0-1,0 1,0-1,9 4,0-2,1 0,-1 0,1-1,0-1,20 1,209-4,-87-2,-151 3,0 0,1 0,-1-1,0 1,0-1,0-1,0 1,0-1,0 1,0-2,8-3,-11 4,-1 0,1 1,0-1,0 0,-1 0,1 0,-1 0,1 0,-1-1,0 1,0 0,0-1,0 1,0 0,-1-1,1 1,-1-1,1 1,-1-1,0 0,0 1,0-1,-1 1,1-1,0 1,-2-4,1 1,-1-1,0 1,0-1,0 1,-1 0,0 0,0 0,0 0,-1 0,1 1,-1-1,0 1,-1 0,1 0,-1 1,1-1,-1 1,0 0,-1 0,-8-3,-10-3,-1 1,0 0,-38-4,11 1,-25-5,-1 4,-100-4,-158 13,191 4,112 1,0 2,1 2,0 1,-59 21,39-12,-85 38,122-47,-5 2,0 1,0 1,1 1,1 0,0 2,0 0,2 1,-22 24,36-36,0-1,0 1,0-1,0 1,1 0,-1-1,1 1,0 0,0 0,0 0,0 0,0 0,1 0,-1 1,1-1,0 0,0 0,0 0,1 0,-1 0,1 0,-1 1,1-1,0 0,0-1,3 6,0-2,0-1,0 0,0 0,1-1,0 1,0-1,0 0,0 0,1-1,-1 1,1-1,7 2,1 1,1-1,0-1,0 0,1-1,-1-1,21 1,98-5,-52-1,-38 2,13 2,0-3,96-15,70-24,-20-4,7-1,-179 41,1-1,-1-1,-1-1,0-2,48-22,-75 30,0 1,0-1,0 0,0 0,-1 0,1 0,0 0,-1-1,0 1,1-1,-1 0,0 1,0-1,-1 0,1 0,-1 0,1-1,-1 1,0 0,1-6,-2 4,0 1,0 0,0-1,-1 1,1 0,-1-1,0 1,-1 0,1 0,-1 0,0 0,0 0,0 0,0 1,-1-1,-2-3,-26-29,-1 2,-2 1,-1 1,-1 3,-1 0,-76-41,102 65,0 0,0 1,-1 0,0 1,0 1,0-1,0 2,-18-1,-10 2,-49 7,84-7,1 1,-1 0,1 0,0 1,-1-1,1 1,0 0,0 0,0 0,0 1,0-1,0 1,1 0,-1 0,1 0,0 1,0-1,0 1,1 0,-1 0,1 0,0 0,0 0,0 0,0 0,0 5,-1 1,1-1,1 0,-1 1,2-1,-1 1,1-1,1 1,0-1,0 0,0 1,1-1,4 9,-3-10,0-1,0 1,1-1,0 0,1-1,-1 1,1-1,1 0,-1 0,10 8,-13-12,1 0,-1 0,1-1,-1 1,1-1,0 1,0-1,0 0,0 0,0 0,0 0,0 0,0-1,0 0,0 1,0-1,0 0,0-1,1 1,-1 0,0-1,0 0,0 1,0-1,0-1,0 1,-1 0,5-3,-2 1,0-1,0 0,0 0,-1-1,1 1,-1-1,0 0,-1 0,1 0,-1 0,0-1,0 0,0 1,-1-1,2-8,2-11</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3:38.986"/>
    </inkml:context>
    <inkml:brush xml:id="br0">
      <inkml:brushProperty name="width" value="0.05" units="cm"/>
      <inkml:brushProperty name="height" value="0.05" units="cm"/>
    </inkml:brush>
  </inkml:definitions>
  <inkml:trace contextRef="#ctx0" brushRef="#br0">12098 2116 24575,'1'-106'0,"-3"-122"0,-5 182 0,-1 1 0,-18-55 0,12 50 0,8 30 0,-1-1 0,-1 2 0,-1-1 0,-1 1 0,0 0 0,-20-25 0,-87-94 0,66 82 0,47 52 0,-37-43 0,-64-56 0,90 91 0,1 0 0,-2 1 0,1 1 0,-2 1 0,1 0 0,-1 1 0,-1 0 0,1 2 0,-20-5 0,-1 2 0,-1 2 0,0 1 0,-56-1 0,-390 9 0,459 0 0,0 1 0,1 2 0,0 0 0,0 2 0,0 0 0,0 2 0,-26 14 0,6-5 0,23-8 0,1 1 0,1 1 0,-34 25 0,16-5 0,-47 50 0,60-57 0,-4 8 0,-34 48 0,22-27 0,34-43 0,0 1 0,0-1 0,1 1 0,1 0 0,0 1 0,0 0 0,1-1 0,1 1 0,0 0 0,-2 26 0,3 8 0,5 79 0,0-51 0,-2-97 0,-1 1 0,-1-1 0,-1 0 0,-1 1 0,-1-1 0,0 1 0,-2 0 0,-10-26 0,-8 0 0,-41-62 0,20 37 0,22 39 0,-1 1 0,-2 1 0,-1 1 0,-41-36 0,-16-16 0,78 76 0,-1 0 0,1 1 0,-1 0 0,0 0 0,-1 0 0,1 1 0,-1 0 0,0 1 0,0-1 0,0 2 0,0-1 0,-1 1 0,1 0 0,-10 0 0,-13-1 0,-1 2 0,-49 5 0,12-1 0,-446-2 0,493 0 0,-1 2 0,1 1 0,0 0 0,0 2 0,-27 10 0,-32 8 0,56-17 0,1 2 0,0 0 0,0 1 0,0 1 0,-32 22 0,-101 83 0,135-99 0,1 2 0,-30 33 0,43-43 0,1 1 0,0 0 0,1 1 0,0-1 0,0 1 0,1 0 0,1 1 0,-5 16 0,-13 48 49,-8 36-1463,27-90-5412</inkml:trace>
  <inkml:trace contextRef="#ctx0" brushRef="#br0" timeOffset="514.19">7925 513 24575,'0'499'-1258,"-3"-447"1258,-2 0 0,-18 74 0,12-69 0,-8 97 0,19-67 0,1-52 0,-1 0 0,-2 1 0,-8 45 0,-39 242 0,36-232-148,5-48-27,-2 73 0,12 175 124,-2-279-6333</inkml:trace>
  <inkml:trace contextRef="#ctx0" brushRef="#br0" timeOffset="1622.81">7713 1935 24575,'-2'-19'0,"0"1"0,-2-1 0,0 1 0,-1 0 0,-11-27 0,1 3 0,0-6 0,0-1 0,-2 0 0,-35-69 0,26 75 0,-3 2 0,-1 2 0,-37-38 0,41 47 0,10 11 0,-2 1 0,0 1 0,-1 0 0,0 1 0,-2 1 0,0 1 0,-25-13 0,34 21 0,1 1 0,-1 1 0,-1 0 0,1 0 0,0 1 0,-1 1 0,0 0 0,0 0 0,1 2 0,-1-1 0,0 2 0,0-1 0,0 2 0,1 0 0,-24 7 0,12 1 0,1 0 0,0 2 0,0 1 0,2 1 0,-1 1 0,2 1 0,-22 21 0,5-6 0,-80 78 0,27-23 0,-29 30 0,65-61 0,-92 96 0,115-114 0,14-14 0,17-23 0,0 0 0,0 1 0,0-1 0,0 0 0,0 0 0,0 0 0,0 0 0,-1 0 0,1 0 0,0 1 0,0-1 0,0 0 0,0 0 0,0 0 0,0 0 0,0 0 0,-1 0 0,1 0 0,0 0 0,0 1 0,0-1 0,0 0 0,-1 0 0,1 0 0,0 0 0,0 0 0,0 0 0,0 0 0,0 0 0,-1 0 0,1 0 0,0 0 0,0 0 0,0 0 0,0 0 0,-1 0 0,1 0 0,0 0 0,0-1 0,0 1 0,0 0 0,-1 0 0,1 0 0,0 0 0,0 0 0,0 0 0,0 0 0,0 0 0,0 0 0,0-1 0,-1 1 0,-2-13 0,2-18 0,2 30 0,1-72 0,-1-105 0,-3 168 0,0 0 0,0 0 0,-1 0 0,-1 1 0,1-1 0,-2 1 0,1-1 0,-1 2 0,-1-1 0,-8-11 0,0 2 0,-2 0 0,0 0 0,-26-20 0,19 21 0,0 2 0,-1 0 0,-1 1 0,0 1 0,-1 2 0,-50-16 0,-113-26 0,144 40 0,0 2 0,-1 2 0,0 1 0,0 3 0,-85 1 0,69 4 0,-58 2 0,112-1 0,0 1 0,0 0 0,0 0 0,0 1 0,0-1 0,0 2 0,1-1 0,-1 1 0,1 1 0,0-1 0,-10 10 0,-7 7 0,-37 43 0,19-18 0,10-15-110,-249 246-1145,256-254-5571</inkml:trace>
  <inkml:trace contextRef="#ctx0" brushRef="#br0" timeOffset="2137.78">4539 665 24575,'-1'18'0,"-1"0"0,-1 0 0,-1 0 0,0 0 0,-1 0 0,-8 18 0,-4 13 0,11-25 0,2 0 0,-4 34 0,5-29 0,-9 37 0,3-32 0,0-3 0,2-1 0,1 1 0,-4 56 0,7-45-355,-12 59 0,4-33 123,4-32-84,-15 48-1,14-56 95,0 1 1,2 0 0,-3 36 0,4-29 233,-1 0 1,-1 0-1,-21 60 1,17-65-155,1 1 1,2 0-1,1 1 1,-4 60-1,10-62 142,-2 0 0,-1-1 0,-1 1 0,-19 58 0,15-59 168,3-9 199,-1 0 0,0 0 0,-2-1 0,0 0 1,-15 23-1,14-26-456,0 1 1,1 0 0,1 0 0,1 1-1,0 0 1,-5 27 0,7-21-6738</inkml:trace>
  <inkml:trace contextRef="#ctx0" brushRef="#br0" timeOffset="3283.83">3933 1845 24575,'2'-109'0,"-5"-117"0,2 216 0,-1 0 0,-1 1 0,0-1 0,0 1 0,-1-1 0,0 1 0,0 0 0,-1 1 0,0-1 0,-1 1 0,0 0 0,0 0 0,-1 1 0,0 0 0,0 0 0,-10-7 0,2 3 0,1 0 0,-1 2 0,-1-1 0,0 2 0,0 0 0,-1 1 0,0 1 0,-21-5 0,4 5 0,0 3 0,0 0 0,-1 2 0,-38 5 0,-7-2 0,-313-1 0,377-1 0,1 2 0,0 0 0,0 0 0,0 1 0,1 1 0,-1 1 0,-22 10 0,-95 58 0,46-23 0,-171 89 0,161-89 0,66-37 0,1 2 0,0 2 0,-48 35 0,57-35 0,12-9 0,0-1 0,-1 0 0,0 0 0,0-1 0,-13 7 0,21-13 0,0 0 0,1 1 0,-1-1 0,1 0 0,-1 0 0,1 0 0,-1 1 0,1-1 0,-1 0 0,0 0 0,1 0 0,-1 0 0,1 0 0,-1 0 0,0 0 0,1 0 0,-1 0 0,1 0 0,-1-1 0,0 1 0,1 0 0,-1 0 0,1 0 0,-1-1 0,1 1 0,-1 0 0,1-1 0,-1 1 0,0-1 0,-4-19 0,13-30 0,-6 45 0,11-49 0,-5 22 0,-1 1 0,-1-2 0,1-38 0,-6 47 0,0 1 0,-2 0 0,-1-1 0,-1 1 0,-7-27 0,8 43 0,-1 0 0,1 0 0,-2 0 0,1 0 0,-1 0 0,0 1 0,0-1 0,0 1 0,-1 0 0,0 0 0,-1 1 0,1 0 0,-1 0 0,0 0 0,0 0 0,0 1 0,-1 0 0,0 1 0,-12-6 0,-12-2 0,-1 1 0,0 2 0,-1 1 0,1 2 0,-40-2 0,-169 6 0,107 4 0,106-3 0,0 2 0,-1 0 0,-49 12 0,49-7 0,8-3 0,1 1 0,-1 1 0,1 1 0,-37 18 0,11 1 0,-96 60 0,118-69 0,2 1 0,0 0 0,1 2 0,0 1 0,2 0 0,-29 43 0,34-43 0,1 0 0,0 1 0,2 1 0,1 0 0,-14 43 0,-4 9 104,20-56-593,0 0-1,-6 27 0,9-22-6336</inkml:trace>
  <inkml:trace contextRef="#ctx0" brushRef="#br0" timeOffset="3871.65">93 1 24575,'-1'0'0,"-1"0"0,1 1 0,0 0 0,-1-1 0,1 1 0,0 0 0,0 0 0,-1-1 0,1 1 0,0 0 0,0 0 0,0 0 0,0 1 0,0-1 0,1 0 0,-1 0 0,0 0 0,0 1 0,1-1 0,-1 2 0,-14 31 0,13-30 0,-10 33-7,1 1-1,2 0 1,1 0-1,-4 70 1,11 160-1647,3-132 663,-2 1743-2860,2-1850 4544,1 0 1,1-1-1,2 1 1,9 29-1,-5-22 554,8 59 0,-14-60-936,9 36 0,-11-63-316,0 0 1,0 0-1,1-1 1,0 1-1,0-1 1,1 0-1,-1 1 1,2-2-1,-1 1 1,11 11-1,-15-18 7,0 1 0,1-1 0,-1 1 0,0-1 0,1 1 0,-1-1 0,1 0 0,-1 1 0,1-1 0,-1 0-1,1 1 1,-1-1 0,1 0 0,-1 0 0,1 1 0,0-1 0,-1 0 0,1 0 0,-1 0 0,1 0 0,-1 0 0,1 0 0,0 0 0,-1 0-1,1 0 1,-1 0 0,1 0 0,0 0 0,-1 0 0,1-1 0,-1 1 0,1 0 0,-1 0 0,1-1 0,-1 1 0,1 0 0,-1-1 0,1 1-1,-1 0 1,1-1 0,-1 1 0,1-1 0,-1 1 0,0-1 0,1 1 0,-1-1 0,0 1 0,0-1 0,1 1 0,-1-1 0,0 1-1,0-1 1,0 1 0,1-2 0,6-33-1473,-6 11-5355</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3:45.605"/>
    </inkml:context>
    <inkml:brush xml:id="br0">
      <inkml:brushProperty name="width" value="0.05" units="cm"/>
      <inkml:brushProperty name="height" value="0.05" units="cm"/>
    </inkml:brush>
  </inkml:definitions>
  <inkml:trace contextRef="#ctx0" brushRef="#br0">124 1 24575,'0'2100'-5408,"0"-1053"9319,-3-1009-3609,-2 0 1,-1 0-1,-2 0 1,-22 63 0,-8 38-319,25-86 16,7-33 0,2 0 0,-5 40 0,7 239 79,4-146-1523,-2-128-5382</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3:50.510"/>
    </inkml:context>
    <inkml:brush xml:id="br0">
      <inkml:brushProperty name="width" value="0.05" units="cm"/>
      <inkml:brushProperty name="height" value="0.05" units="cm"/>
    </inkml:brush>
  </inkml:definitions>
  <inkml:trace contextRef="#ctx0" brushRef="#br0">0 0 24575,'0'0'-8191</inkml:trace>
</inkml:ink>
</file>

<file path=xl/ink/ink1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4:06.534"/>
    </inkml:context>
    <inkml:brush xml:id="br0">
      <inkml:brushProperty name="width" value="0.05" units="cm"/>
      <inkml:brushProperty name="height" value="0.05" units="cm"/>
      <inkml:brushProperty name="color" value="#00A0D7"/>
    </inkml:brush>
  </inkml:definitions>
  <inkml:trace contextRef="#ctx0" brushRef="#br0">975 27 24575,'-727'0'0,"707"-2"0,1 0 0,-36-8 0,36 6 0,-1 0 0,-28-1 0,46 5 0,-1 0 0,0 0 0,1 1 0,-1-1 0,1 1 0,-1-1 0,1 1 0,-1 0 0,1 0 0,-1 0 0,1 0 0,0 0 0,0 0 0,-1 1 0,1-1 0,0 1 0,0-1 0,0 1 0,1 0 0,-1 0 0,0 0 0,1 0 0,-1 0 0,1 0 0,0 1 0,-1-1 0,1 0 0,0 1 0,1-1 0,-1 1 0,0-1 0,0 5 0,-1 9 0,0-1 0,1 0 0,1 1 0,2 22 0,0-16 0,2 338 0,-4-262 0,1-77-181,1 1-1,10 40 0,-9-47-638,2 11-6006</inkml:trace>
  <inkml:trace contextRef="#ctx0" brushRef="#br0" timeOffset="431.51">38 541 24575,'17'-1'0,"-1"-1"0,1-1 0,0 0 0,-1-1 0,24-10 0,-27 9 0,0 1 0,0 0 0,0 0 0,1 2 0,-1-1 0,1 2 0,0 0 0,-1 0 0,17 3 0,34 9 0,115 38 0,-152-41-120,6 4-295,0-2 0,57 9 0,-66-17-6411</inkml:trace>
  <inkml:trace contextRef="#ctx0" brushRef="#br0" timeOffset="1646.85">1218 27 24575,'0'-1'0,"0"1"0,0-1 0,0 1 0,0-1 0,0 1 0,0-1 0,0 1 0,0 0 0,0-1 0,0 1 0,0-1 0,0 1 0,0 0 0,1-1 0,-1 1 0,0-1 0,0 1 0,0 0 0,1-1 0,-1 1 0,0 0 0,1-1 0,-1 1 0,0 0 0,1-1 0,-1 1 0,0 0 0,1 0 0,-1-1 0,0 1 0,1 0 0,-1 0 0,1 0 0,-1 0 0,1 0 0,-1 0 0,1-1 0,20 7 0,17 20 0,-26-15 0,-2 0 0,1 1 0,-1 0 0,-1 1 0,10 17 0,35 76 0,-41-79 0,-5-9 0,-2 1 0,0 0 0,-1 0 0,4 32 0,-5-26 0,1-1 0,8 26 0,-12-49 0,-1 0 0,0 1 0,1-1 0,-1 0 0,1 0 0,-1 1 0,1-1 0,-1 0 0,1 0 0,0 0 0,0 0 0,0 0 0,0 0 0,-1 0 0,1 0 0,0 0 0,1 0 0,-1 0 0,0 0 0,0-1 0,0 1 0,0-1 0,1 1 0,-1-1 0,0 1 0,2 0 0,0-2 0,-1 1 0,0 0 0,0-1 0,0 0 0,0 1 0,0-1 0,0 0 0,0 0 0,0 0 0,-1 0 0,1 0 0,0-1 0,-1 1 0,1-1 0,1-1 0,9-9 0,-1-2 0,-1 1 0,12-20 0,-17 26 0,126-186 0,-99 151-348,1 1-1,77-72 1,-102 105 28,18-17-6506</inkml:trace>
</inkml:ink>
</file>

<file path=xl/ink/ink1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24:28.401"/>
    </inkml:context>
    <inkml:brush xml:id="br0">
      <inkml:brushProperty name="width" value="0.05" units="cm"/>
      <inkml:brushProperty name="height" value="0.05" units="cm"/>
      <inkml:brushProperty name="color" value="#00A0D7"/>
    </inkml:brush>
  </inkml:definitions>
  <inkml:trace contextRef="#ctx0" brushRef="#br0">8679 31 24575,'-5'-4'0,"1"1"0,0 0 0,-1 1 0,0-1 0,0 1 0,0 0 0,0 0 0,0 0 0,0 1 0,0 0 0,-1 0 0,-5-1 0,-8 0 0,1 1 0,-23 2 0,21 2 0,0 0 0,0 2 0,0 0 0,0 1 0,-35 17 0,31-13 0,0 0 0,-50 11 0,11-6 0,-63 22 0,73-20 0,28-8 0,-43 23 0,-4 1 0,13-11 0,-1-3 0,-78 13 0,82-19 0,35-7 0,0-2 0,-34 4 0,-25-6 0,50-3 0,1 2 0,-1 0 0,1 3 0,-1 0 0,-44 13 0,-260 87 0,255-86 0,54-13 0,0 1 0,-26 10 0,-40 20 0,-160 88 0,218-104 0,-4 0 0,2 3 0,-63 50 0,-38 35 0,-69 44 0,62-48 0,-23 50 0,123-111 0,-4 3 0,2 1 0,2 2 0,-53 80 0,71-93 0,-2-1 0,-2-2 0,-60 57 0,9-11 0,49-50 0,-1-1 0,-1-2 0,-2-1 0,0-1 0,-43 20 0,51-32 0,-1-2 0,1-1 0,-57 12 0,-41 0 0,96-15 0,-1-1 0,1-1 0,-1-2 0,-36-2 0,32 0 0,0 1 0,-60 10 0,-30 21 0,74-17 0,0-3 0,-59 7 0,-42-17 0,113-4 0,0 2 0,0 1 0,-60 11 0,-50 9 0,24-5 0,89-11 0,-61 0 0,16-2 0,6 11 0,55-9 0,-40 4 0,-308-6 0,190-6 0,-1698 3 0,1868 0-124,0 0 0,0 0 0,0 1 0,0 0 0,0 0 0,0 1-1,0 0 1,0 0 0,0 0 0,-7 5 0,-6 6-6702</inkml:trace>
  <inkml:trace contextRef="#ctx0" brushRef="#br0" timeOffset="776.22">939 1845 24575,'-1'7'0,"0"0"0,0-1 0,0 1 0,-1 0 0,1-1 0,-2 0 0,1 1 0,-1-1 0,0 0 0,0 0 0,-5 7 0,-8 8 0,-28 31 0,13-16 0,9-10 0,-1-1 0,-2-1 0,0-2 0,-2 0 0,-28 18 0,-281 171 0,229-147 0,64-40 0,-53 40 0,91-60 0,0 0 0,0 1 0,1-1 0,-1 1 0,1 1 0,0-1 0,0 0 0,1 1 0,0 0 0,0 0 0,0 0 0,1 0 0,-1 0 0,2 1 0,-1-1 0,1 1 0,0-1 0,0 1 0,0-1 0,1 1 0,0 0 0,1-1 0,-1 1 0,1 0 0,1-1 0,-1 0 0,1 1 0,0-1 0,0 0 0,1 0 0,0 0 0,0 0 0,1 0 0,5 7 0,11 8 0,1 0 0,1-1 0,1-1 0,1-1 0,48 27 0,-10-6 0,102 58 0,-101-61 0,118 56 0,-151-78 0,45 14 0,13 6 0,-58-20-1365,-4-3-5461</inkml:trace>
</inkml:ink>
</file>

<file path=xl/ink/ink1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36:49.289"/>
    </inkml:context>
    <inkml:brush xml:id="br0">
      <inkml:brushProperty name="width" value="0.05" units="cm"/>
      <inkml:brushProperty name="height" value="0.05" units="cm"/>
    </inkml:brush>
  </inkml:definitions>
  <inkml:trace contextRef="#ctx0" brushRef="#br0">3508 0 24012,'-3507'60'0</inkml:trace>
</inkml:ink>
</file>

<file path=xl/ink/ink1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37:38.933"/>
    </inkml:context>
    <inkml:brush xml:id="br0">
      <inkml:brushProperty name="width" value="0.035" units="cm"/>
      <inkml:brushProperty name="height" value="0.035" units="cm"/>
    </inkml:brush>
  </inkml:definitions>
  <inkml:trace contextRef="#ctx0" brushRef="#br0">15550 1244 24575,'-637'0'0,"618"-1"0,0-1 0,0-1 0,-22-6 0,19 4 0,-40-4 0,-308 6 0,191 5 0,131-2 0,1-3 0,-65-12 0,44 6 0,-1 4 0,-127 5 0,76 2 0,-1120-2 0,1216-1 0,0-2 0,1-1 0,-1-1 0,-38-13 0,37 10 0,-1 1 0,0 1 0,-41-4 0,12 5 0,0-3 0,-58-16 0,62 13 0,15 3 0,-9-3 0,-1 2 0,0 2 0,-51-1 0,-1659 10 0,1722 0 0,1 1 0,-42 10 0,6-1 0,-3 1 0,36-6 0,-68 4 0,-568-10 0,316-3 0,-3121 2 0,3439 2 0,0 2 0,0 2 0,-46 12 0,43-8 0,0-2 0,-55 4 0,36-10 0,19-2 0,-70 11 0,8 1-321,0-4 0,-159-8 0,108-2 145,-602 2 1315,722 2-1139,0 2 0,-40 8 0,4 0 0,-1 1 0,34-6 0,-66 4 0,98-11 0,-16 0 0,-1 0 0,1 2 0,0 0 0,0 1 0,1 2 0,-37 11 0,-2 7 0,0-2 0,-1-3 0,-88 15 0,118-27 0,-53 18 0,-15 3 0,64-19 0,0 2 0,-33 15 0,40-15 0,1 0 0,-2-2 0,1 0 0,-33 3 0,-83 12 0,105-15 0,-14 5 0,35-8 0,0-1 0,-22 3 0,-70 8 0,51-7 0,-75 2 0,90-8 0,-1-3 0,1-2 0,0-1 0,-79-20 0,50 7 0,49 12 0,-1-1 0,2-1 0,-38-15 0,43 15 0,0 0 0,-1 1 0,0 2 0,0-1 0,0 2 0,-28-2 0,32 4 0,11 0 0,0 1 0,0 0 0,0-1 0,0 0 0,0 0 0,0 0 0,0 0 0,1 0 0,-1 0 0,0-1 0,1 1 0,-1-1 0,1 0 0,0 0 0,-1 0 0,1 0 0,0 0 0,-3-5 0,3 3 0,0 0 0,0 0 0,0 0 0,1 0 0,-1 0 0,1-1 0,0 1 0,1-1 0,-1 1 0,1 0 0,0-8 0,0 0 0,2 0 0,0 0 0,0-1 0,1 1 0,0 1 0,1-1 0,1 0 0,7-14 0,4-8 0,23-65 0,-23 52 0,-7 21 0,6-38 0,-9 38 0,13-41 0,-4 23 0,9-48 0,11-33 0,-29 109 0,1 0 0,0 0 0,1 1 0,1 0 0,17-22 0,19-24 0,48-87 0,-30 46 0,-51 83 0,1 1 0,1 0 0,1 1 0,0 1 0,31-25 0,-36 33 0,0 1 0,1 0 0,-1 1 0,1 0 0,0 0 0,1 1 0,0 1 0,-1 0 0,1 1 0,1 0 0,21-2 0,188 6 0,-81 2 0,-53-4 0,-35-2 0,1 4 0,66 8 0,-106-7 0,0 2 0,0 0 0,0 1 0,0 0 0,-1 1 0,21 12 0,69 55 0,-29-19 0,-20-16 0,-19-13 0,57 31 0,-78-49 0,0-1 0,0 0 0,1-1 0,-1-1 0,1 0 0,0-1 0,0-1 0,17 1 0,81-5 0,14 0 0,-110 3 0,0 1 0,0 0 0,0 2 0,0 0 0,21 8 0,-12-3 0,1-1 0,0-1 0,0-1 0,1-2 0,0 0 0,0-2 0,0-1 0,54-6 0,-11-9 0,-52 9 0,0 1 0,25-2 0,321 3 0,-186 5 0,-116-1 0,-34 1 0,0-1 0,-1-2 0,1-1 0,53-11 0,-40 0 0,1 2 0,1 2 0,0 2 0,66-3 0,707 12 0,-788-4 0,-1-2 0,0 0 0,0-2 0,-1-2 0,49-18 0,34-10 0,188-56 0,-214 64 0,-16 3 0,-27 10 0,51-12 0,-1 0 0,-68 19 0,0 1 0,0 1 0,1 1 0,31-2 0,23 3 0,87 9 0,-73 9 0,-59-8 0,54 4 0,389-9 0,-226-3 0,-220 4 0,0 1 0,35 8 0,-32-5 0,51 3 0,493-8 0,-277-3 0,939 2 0,-1212 2 0,0 1 0,-1 1 0,1 1 0,35 13 0,-35-10 0,0-1 0,0-1 0,55 4 0,-45-7 0,1 2 0,-2 1 0,1 2 0,42 16 0,-43-13 0,0-1 0,0-2 0,1-1 0,48 2 0,-50-7 0,51 10 0,-49-6 0,44 2 0,537-6 0,-298-4 0,73 2 0,-364 1 0,0 2 0,38 9 0,-36-6 0,55 4 0,471-9 0,-268-3 0,-202 1 0,99 3 0,-135 5 0,61 15 0,-70-12 0,1-2 0,72 5 0,57 2 0,20 0 0,230-16 0,-395-1 0,0-1 0,-1-1 0,1-2 0,37-12 0,34-7 0,-52 13 0,59-21 0,-41 11 0,177-56 0,-77 21 0,-133 50 0,1 2 0,0 2 0,-1 1 0,1 1 0,1 2 0,35 5 0,-51-5 0,1 1 0,-1 0 0,-1 2 0,1 0 0,0 0 0,-1 2 0,0 0 0,0 1 0,-1 0 0,0 1 0,0 1 0,-1 1 0,0 0 0,17 16 0,18 25 0,37 36 0,-73-76 0,1 0 0,0-1 0,0 0 0,32 15 0,-39-22 0,0 0 0,0 0 0,0 1 0,0 0 0,0 1 0,-1 0 0,0-1 0,0 2 0,0-1 0,-1 1 0,0 0 0,0 0 0,0 0 0,-1 1 0,0 0 0,0 0 0,0 0 0,-1 0 0,0 0 0,-1 1 0,0 0 0,0-1 0,0 1 0,-1 0 0,1 14 0,0 50 0,-10 103 0,2-129 0,-17 63 0,12-69 0,3 1 0,-5 55 0,11-67 0,-9 49 0,8-66 0,1-1 0,-2 0 0,0 0 0,0 0 0,-1-1 0,0 0 0,-8 13 0,9-19 0,1-1 0,-1 1 0,1-1 0,-1 0 0,0 0 0,0 0 0,0-1 0,-1 1 0,1-1 0,-1 0 0,1 0 0,-1 0 0,0-1 0,1 0 0,-1 0 0,-10 1 0,-7-1 0,0 0 0,-35-4 0,22 0 0,-106 3 0,-51-3 0,183 1-44,1 0-1,0 0 0,1-1 1,-1 0-1,0-1 1,1 1-1,-1-2 0,1 1 1,1-1-1,-1 0 1,-10-10-1,4 5-785,-3-3-5996</inkml:trace>
</inkml:ink>
</file>

<file path=xl/ink/ink1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2:20.718"/>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1542 1 0,'-1541'60'0</inkml:trace>
</inkml:ink>
</file>

<file path=xl/ink/ink1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3:54:07.956"/>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2234 1,'-48'0,"0"3,-66 12,44-7,0-2,-126-6,76-3,-642 4,725 0,-1 3,1 1,1 2,-1 1,1 2,-59 25,77-29,-1-1,0 0,-30 3,-7 1,26-2,0-2,0-1,0-2,0-1,-1-1,1-1,0-2,-32-7,36 3</inkml:trace>
</inkml:ink>
</file>

<file path=xl/ink/ink1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3:54:09.110"/>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0 550,'0'2173,"3"-2129,1 1,20 84,0-5,-19-78,6 33,-10-72,1 0,0-1,1 1,0 0,0-1,0 0,1 0,7 11,-10-16,0 0,-1 0,1 0,0 0,0 0,0 0,0 0,0 0,0 0,0 0,0-1,0 1,0 0,1-1,-1 1,0-1,0 1,1-1,-1 0,0 0,1 1,-1-1,2 0,-2-1,0 1,0-1,0 0,0 1,0-1,0 0,-1 0,1 0,0 1,0-1,0 0,-1 0,1 0,-1 0,1-1,-1 1,1 0,-1 0,1-2,2-8,-1 1,0-1,-1 0,0-11,-2-393,-1 165,2-377,3 567,3 0,20-84,0-6,-13 79,-7 39,4-45,-7 42,3 1,15-60,-11 57,10-72,-16 75,2 0,1 0,2 0,2 1,23-53,-3 12,-14 32,1 0,35-57,-45 86,88-126,-78 116,0 2,2 0,43-36,-38 40,52-26,-29 18,-31 16,1 2,0 0,1 1,21-4,18-6,-27 6,2-2,1 1,1 2,-1 1,2 2,59-4,-40 10,-31-2,1 2,0 0,0 2,-1 1,39 9,-55-8,1-1,-1 1,-1 1,1 0,-1 0,1 0,-1 1,-1 0,1 0,-1 1,0 0,-1 0,7 9,1 7,0 0,-1 1,10 30,-17-36,0 0,-1 1,-1 0,-1 0,0 26,-1-18,7 41,-2-39,0 1,-3 0,0 0,-2 0,-1 0,-1 1,-2-1,-1 0,-9 32,9-51,-1 1,-1-1,0 0,0 0,-1-1,0 1,-14 13,2-4,0-1,-31 22,41-36,1 0,-1 0,-1-1,1-1,0 0,-1 0,0-1,1 0,-1 0,0-1,0-1,-12 0,4 1,-1 1,-22 4,-8 2,0-2,0-2,-94-4,57-2,77 2,0 0,0-1,0 0,0 0,0-1,0-1,0 1,1-1,-1-1,1 1,-16-11,19 11,0-1,0-1,1 1,-1-1,1 0,0 0,0 0,1-1,0 1,0-1,0 0,0 0,1 0,0 0,0 0,1 0,-2-10,-1-34,3 1,1-1,8-57,-7 98,1 1,0 0,0 0,1-1,0 1,7-14,2 2</inkml:trace>
  <inkml:trace contextRef="#ctx0" brushRef="#br0" timeOffset="437.23">2933 66,'2'184,"-5"183,-40-61,3-32,6-1,13-127,3 90,5-46,-70 387,45-350,33-196,1 0,2 0,2 62,0-91,0 0,1 1,-1-1,0 0,1 1,-1-1,1 0,0 1,0-1,0 0,0 0,0 0,0 0,1 0,-1 0,1 0,1 2,-2-4,0 1,1-1,-1 1,0-1,1 1,-1-1,0 0,1 0,-1 1,0-1,1 0,-1 0,0 0,1-1,-1 1,0 0,1 0,-1-1,0 1,0-1,3 0,7-6,-1 1,0-1,0-1,0 0,9-10,-5 5,21-23,0-2,38-55,-3 3,221-273,-129 157,78-118,148-188,-313 408,115-171,47-57,-172 247,16-38,-33 47,66-101,-98 153,-3 6,-1 0,-1-1,-1 0,10-23,-13 19</inkml:trace>
</inkml:ink>
</file>

<file path=xl/ink/ink2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6:09.743"/>
    </inkml:context>
    <inkml:brush xml:id="br0">
      <inkml:brushProperty name="width" value="0.05" units="cm"/>
      <inkml:brushProperty name="height" value="0.05" units="cm"/>
      <inkml:brushProperty name="color" value="#00A0D7"/>
    </inkml:brush>
  </inkml:definitions>
  <inkml:trace contextRef="#ctx0" brushRef="#br0">1 0 22186,'0'758'0</inkml:trace>
</inkml:ink>
</file>

<file path=xl/ink/ink2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6:14.591"/>
    </inkml:context>
    <inkml:brush xml:id="br0">
      <inkml:brushProperty name="width" value="0.05" units="cm"/>
      <inkml:brushProperty name="height" value="0.05" units="cm"/>
      <inkml:brushProperty name="color" value="#00A0D7"/>
    </inkml:brush>
  </inkml:definitions>
  <inkml:trace contextRef="#ctx0" brushRef="#br0">61 20 24575,'0'444'0,"0"-908"0,2 546 0,-5 99 0,-23-56 0,10-38 96,10-57-826,-5 42-1,10-52-6095</inkml:trace>
</inkml:ink>
</file>

<file path=xl/ink/ink2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6:17.764"/>
    </inkml:context>
    <inkml:brush xml:id="br0">
      <inkml:brushProperty name="width" value="0.05" units="cm"/>
      <inkml:brushProperty name="height" value="0.05" units="cm"/>
      <inkml:brushProperty name="color" value="#00A0D7"/>
    </inkml:brush>
  </inkml:definitions>
  <inkml:trace contextRef="#ctx0" brushRef="#br0">4973 18 24413,'197'104'0,"-399"-9"0,404-190 0,-5371-26 0</inkml:trace>
</inkml:ink>
</file>

<file path=xl/ink/ink2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7:11.738"/>
    </inkml:context>
    <inkml:brush xml:id="br0">
      <inkml:brushProperty name="width" value="0.05" units="cm"/>
      <inkml:brushProperty name="height" value="0.05" units="cm"/>
      <inkml:brushProperty name="color" value="#00A0D7"/>
    </inkml:brush>
  </inkml:definitions>
  <inkml:trace contextRef="#ctx0" brushRef="#br0">14337 1630 24575,'0'-19'0,"-6"-125"0,4 127 0,-1 0 0,-1 1 0,-1-1 0,-1 1 0,0 0 0,-12-23 0,-37-75 0,43 84 0,-1 1 0,-2 0 0,-1 1 0,-1 1 0,-26-33 0,-12-3 0,-65-69 0,102 116 0,0 1 0,0 0 0,-1 1 0,-1 1 0,-33-16 0,-45-22 0,53 26 0,-55-21 0,-169-56 0,235 91 0,-47-8 0,47 11 0,-48-15 0,58 13 0,-1 1 0,0 1 0,-1 2 0,0 0 0,0 2 0,-43-3 0,-638 7 0,298 2 0,-193-2 0,582 2 0,1 0 0,-1 1 0,1 1 0,0 1 0,-27 9 0,17-4 0,-40 7 0,24-8 0,1 2 0,0 2 0,-53 23 0,-64 19 0,101-36 0,40-14 0,0 1 0,0 1 0,-29 15 0,-113 57 0,-20 12 0,147-69 0,1 1 0,-50 45 0,-52 64 0,64-60 0,-73 62 0,134-119 0,1 0 0,0 0 0,1 1 0,1 0 0,1 1 0,0 0 0,-8 32 0,-3 4 0,-22 64 0,40-115 0,-1 0 0,1 0 0,-1-1 0,1 1 0,0 0 0,-1 0 0,1 1 0,0-1 0,1 0 0,-1 0 0,0 0 0,1 0 0,-1-1 0,1 1 0,-1 0 0,2 2 0,-1-3 0,-1 0 0,1 0 0,0 0 0,0 0 0,0-1 0,0 1 0,0 0 0,0-1 0,0 1 0,0 0 0,0-1 0,0 1 0,0-1 0,0 0 0,0 1 0,0-1 0,0 0 0,0 0 0,1 0 0,-1 1 0,1-1 0,3-1 0,-1 1 0,1-1 0,0 0 0,-1 0 0,1 0 0,-1 0 0,1-1 0,-1 0 0,0 0 0,0 0 0,0 0 0,7-6 0,11-9 0,-2 0 0,21-23 0,-34 32 0,-1 0 0,0 0 0,-1 0 0,0-1 0,0 0 0,0 0 0,-1 0 0,5-19 0,2-31 0,-2-1 0,-3-1 0,-4-108 0,-2 142 0,-1 1 0,-7-33 0,5 47 0,0-1 0,-1 0 0,-1 1 0,0 0 0,0 0 0,-12-17 0,-19-30 0,-46-64 0,34 54 0,30 42 0,-1 2 0,-28-32 0,-122-103 0,130 128 0,-2 1 0,-68-40 0,17 26 0,57 29 0,-48-30 0,59 33 0,0 1 0,-1 1 0,0 1 0,-27-7 0,16 5 0,15 6 0,-1 0 0,0 2 0,1 0 0,-39-1 0,-92 6 0,57 2 0,-718-3 0,779 2 0,0 1 0,-40 9 0,5 0 0,50-8 0,1 1 0,0 0 0,0 1 0,0 1 0,-19 12 0,12-8 0,-40 15 0,14-9 0,-59 31 0,69-29 0,-1-1 0,-69 19 0,60-26 0,-78 23 0,66-14 0,15-5 0,-52 24 0,16-4 0,48-22 0,-61 34 0,83-37 0,0 0 0,1 1 0,0 0 0,-12 14 0,12-11 0,-1-1 0,-29 22 0,8-9 0,0 2 0,-41 43 0,53-48 0,-152 146 0,51-25 0,68-74 0,-24 36 0,58-83 0,2 1 0,0 1 0,2 1 0,-20 36 0,3-8 0,25-41 0,0 1 0,-14 29 0,23-39 0,-1 0 0,1 0 0,-1 0 0,1 0 0,0 0 0,1 1 0,-1-1 0,1 0 0,0 1 0,0-1 0,0 0 0,1 0 0,-1 1 0,1-1 0,3 8 0,-3-10 0,-1 0 0,1 0 0,0-1 0,0 1 0,1 0 0,-1-1 0,0 1 0,0 0 0,1-1 0,-1 1 0,1-1 0,0 0 0,-1 0 0,1 1 0,0-1 0,0 0 0,-1 0 0,1-1 0,2 2 0,0-1 0,0 0 0,0 0 0,0-1 0,1 0 0,-1 1 0,0-1 0,0-1 0,0 1 0,6-1 0,0-2 0,1 1 0,-1-2 0,0 1 0,0-1 0,0-1 0,15-9 0,40-33 0,77-71 0,-136 112 0,0 0 0,-1 0 0,0 0 0,-1-1 0,1 0 0,-1 0 0,-1 0 0,1-1 0,-1 1 0,0-1 0,-1 0 0,0 1 0,-1-1 0,1 0 0,-1 0 0,-1-16 0,-1 1 0,0 1 0,-2-1 0,-1 1 0,-12-41 0,8 46 0,0 0 0,-1 0 0,0 1 0,-2 0 0,0 1 0,-21-23 0,-16-23 0,0 3 0,35 43 0,-1-1 0,-17-29 0,18 25 0,-1 0 0,0 2 0,-2-1 0,0 2 0,-1 0 0,-25-19 0,7 9 0,-1 2 0,-62-32 0,-95-40 0,149 75-60,-21-13-716,40 21 776,0 2 0,-1 0 0,-52-16 0,40 16 0,-33-13 418,-89-19 0,101 36-418,1 3 0,-1 2 0,-79 6 0,19 0 0,-700-3 0,772 2 0,-86 16 0,77-9 0,34-4 0,0 0 0,0 2 0,0 1 0,-24 12 0,19-9 0,-50 16 0,37-17 0,-190 42 0,53-13 0,129-25 0,-1-3 0,-1-2 0,-81 6 0,117-14 0,1 0 0,0 1 0,-1 0 0,1 1 0,0 1 0,1 0 0,-1 1 0,1 0 0,-20 11 0,3 2 0,0 1 0,-39 34 0,-29 40 0,0 0 0,76-72 0,1 1 0,2 0 0,0 1 0,2 1 0,-20 37 0,12-17 0,3 2 0,1 0 0,3 1 0,-15 63 0,28-89 0,1 1 0,0 28 0,2-30 0,-1 0 0,-7 38 0,-16 64 0,14-60 0,2-4-1365,7-33-5461</inkml:trace>
  <inkml:trace contextRef="#ctx0" brushRef="#br0" timeOffset="1593.99">874 1079 24575,'0'1017'0,"0"-1010"0,0 1 0,0-1 0,0 0 0,-1 0 0,0 1 0,-1-1 0,0 0 0,-4 10 0,6-17 0,0 0 0,0 1 0,0-1 0,0 0 0,0 0 0,0 0 0,0 1 0,0-1 0,0 0 0,0 0 0,0 0 0,0 1 0,-1-1 0,1 0 0,0 0 0,0 0 0,0 0 0,0 1 0,0-1 0,0 0 0,-1 0 0,1 0 0,0 0 0,0 0 0,0 0 0,0 0 0,-1 1 0,1-1 0,0 0 0,0 0 0,0 0 0,-1 0 0,1 0 0,0 0 0,0 0 0,0 0 0,-1 0 0,1 0 0,0 0 0,0 0 0,-1 0 0,1 0 0,0 0 0,0 0 0,0 0 0,0 0 0,-1-1 0,1 1 0,0 0 0,-6-12 0,2-19 0,1-308 0,5 174 0,-2-531 0,0 690 0,0 0 0,-1 1 0,1-1 0,-1 0 0,-3-7 0,4 13 0,0 0 0,0-1 0,0 1 0,0 0 0,0-1 0,0 1 0,0 0 0,-1-1 0,1 1 0,0 0 0,0 0 0,0-1 0,-1 1 0,1 0 0,0 0 0,0-1 0,-1 1 0,1 0 0,0 0 0,-1 0 0,1-1 0,0 1 0,0 0 0,-1 0 0,1 0 0,0 0 0,-1 0 0,1 0 0,0 0 0,-1 0 0,1-1 0,0 1 0,-1 0 0,0 1 0,0-1 0,0 1 0,-1 0 0,1 0 0,0 0 0,0 1 0,0-1 0,0 0 0,0 0 0,0 0 0,0 1 0,0-1 0,1 1 0,-2 1 0,-3 9-67,0 0 0,0 0 0,1 0 0,1 1 0,0-1 1,-2 22-1,3 80-783,1-12 448,-12-31 332,8-52 45,1-1 0,-1 20 0,2 314-36,5-182 1987,-2-42-1926,3-178 0,2 0 0,3 1 0,17-62 0,-17 71 0,-1 1 0,0-61 0,-8-82 0,-1 62 0,2-216 0,0 1129-1365,0-804-5461</inkml:trace>
  <inkml:trace contextRef="#ctx0" brushRef="#br0" timeOffset="3457.19">0 2413 24575,'2'22'0,"1"1"0,1-1 0,0-1 0,2 1 0,1 0 0,13 27 0,-11-27 0,0 1 0,-2 0 0,0 0 0,-2 1 0,3 30 0,-4-18 0,1 1 0,18 58 0,4 22 0,-16-58 0,-3-10 0,4 58 0,-8-70 0,1 0 0,2 0 0,13 43 0,-11-46 0,-7-29 0,0 1 0,-1 0 0,0 0 0,0 0 0,0 0 0,-1 0 0,0 0 0,0 0 0,-1 0 0,0 0 0,-2 8 0,4-14 0,-1 0 0,0 0 0,0 0 0,0 0 0,0 0 0,0 0 0,0 1 0,0-1 0,0 0 0,0 0 0,0 0 0,0 0 0,0 0 0,0 0 0,-1 1 0,1-1 0,0 0 0,0 0 0,0 0 0,0 0 0,0 0 0,0 0 0,0 0 0,0 1 0,0-1 0,0 0 0,0 0 0,-1 0 0,1 0 0,0 0 0,0 0 0,0 0 0,0 0 0,0 0 0,0 0 0,0 0 0,-1 0 0,1 0 0,0 0 0,0 0 0,0 0 0,0 0 0,0 0 0,-1 0 0,1 0 0,0 0 0,0 0 0,0 0 0,0 0 0,0 0 0,0 0 0,-1 0 0,1 0 0,0 0 0,0 0 0,0 0 0,0 0 0,0 0 0,0 0 0,0 0 0,-1 0 0,1 0 0,0-1 0,0 1 0,-5-13 0,-1-17 0,1-53 0,3 33 0,-12-61 0,-4 42 0,12 50 0,0 1 0,2-1 0,-3-30 0,5-24 0,1 35 0,-8-65 0,-2 18 0,5-1 0,4-105 0,3 100 0,-1 87 0,0-1 0,0 1 0,0 0 0,1 0 0,-1-1 0,1 1 0,0 0 0,1 0 0,-1 0 0,1 0 0,0 0 0,0 0 0,0 1 0,0-1 0,4-3 0,-4 4 0,1 1 0,-1 0 0,1 1 0,0-1 0,0 0 0,0 1 0,0 0 0,0 0 0,0 0 0,1 0 0,-1 0 0,0 0 0,0 1 0,1-1 0,-1 1 0,0 0 0,1 0 0,-1 0 0,1 1 0,5 1 0,3 0 0,-1 1 0,1 0 0,-1 1 0,0 0 0,0 1 0,0 0 0,0 0 0,15 12 0,8 9 0,34 31 0,-7-4 0,-52-47 0,-1 1 0,1 1 0,-1-1 0,-1 1 0,0 1 0,11 15 0,-16-20 0,-1-1 0,1 0 0,-1 0 0,0 0 0,0 1 0,0-1 0,0 1 0,-1-1 0,1 0 0,-1 1 0,0-1 0,0 1 0,0-1 0,-1 1 0,1-1 0,-1 1 0,0-1 0,0 0 0,0 1 0,0-1 0,-1 0 0,1 0 0,-1 0 0,-4 6 0,3-6 0,0 1 0,-1-1 0,1 0 0,-1 0 0,0 0 0,0 0 0,0 0 0,-1-1 0,1 0 0,0 0 0,-1 0 0,1-1 0,-1 1 0,0-1 0,0 0 0,1 0 0,-9 0 0,-11 0 0,0 0 0,-33-4 0,23 1 0,-117-1-1365,125 3-5461</inkml:trace>
  <inkml:trace contextRef="#ctx0" brushRef="#br0" timeOffset="5138.91">602 2443 24575,'2'1'0,"0"-1"0,1 0 0,-1 1 0,0 0 0,0-1 0,0 1 0,0 0 0,0 0 0,0 0 0,-1 0 0,1 1 0,0-1 0,0 0 0,-1 1 0,1-1 0,-1 1 0,2 2 0,24 35 0,-19-27 0,6 12 0,-1 1 0,-1 0 0,11 35 0,7 16 0,-19-45 0,-1 0 0,-1 0 0,-2 1 0,5 64 0,-10-77 0,1-5 0,0 0 0,1-1 0,0 1 0,11 20 0,-9-20 0,-1-1 0,0 1 0,-1 0 0,4 18 0,-7-17 0,2 1 0,0 0 0,0 0 0,2-1 0,0 1 0,1-1 0,0-1 0,1 1 0,1-1 0,18 25 0,-26-38 0,1-1 0,-1 0 0,0 1 0,0-1 0,0 0 0,1 0 0,-1 1 0,0-1 0,0 0 0,1 0 0,-1 1 0,0-1 0,1 0 0,-1 0 0,0 1 0,1-1 0,-1 0 0,1 0 0,-1 0 0,0 0 0,1 0 0,-1 0 0,0 0 0,1 0 0,-1 0 0,1 0 0,-1 0 0,0 0 0,1 0 0,-1 0 0,1 0 0,-1 0 0,0 0 0,1 0 0,-1 0 0,0 0 0,1-1 0,-1 1 0,0 0 0,1 0 0,-1-1 0,0 1 0,1 0 0,-1 0 0,0-1 0,0 1 0,1 0 0,-1 0 0,0-1 0,0 1 0,0 0 0,1-1 0,-1 1 0,0 0 0,0-1 0,0 1 0,0-1 0,8-28 0,-6 21 0,22-64 0,-14 45 0,8-31 0,-13 40 0,1 1 0,1 0 0,17-32 0,-15 33 0,0-1 0,-2 0 0,10-33 0,-8 18 0,2 1 0,0 1 0,18-31 0,-23 49 0,0-2 0,-1 0 0,0-1 0,-1 1 0,-1-1 0,3-25 0,-3-72 0,-2 8 0,-1 94 0,2 0 0,-1 0 0,1 0 0,1 0 0,5-15 0,-2 18-1365</inkml:trace>
</inkml:ink>
</file>

<file path=xl/ink/ink2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7:20.511"/>
    </inkml:context>
    <inkml:brush xml:id="br0">
      <inkml:brushProperty name="width" value="0.05" units="cm"/>
      <inkml:brushProperty name="height" value="0.05" units="cm"/>
      <inkml:brushProperty name="color" value="#00A0D7"/>
    </inkml:brush>
  </inkml:definitions>
  <inkml:trace contextRef="#ctx0" brushRef="#br0">0 522 24575,'1'-1'0,"0"-1"0,0 0 0,-1 1 0,1-1 0,0 1 0,0-1 0,0 1 0,1-1 0,-1 1 0,0 0 0,0-1 0,1 1 0,-1 0 0,1 0 0,-1 0 0,1 0 0,0 0 0,1 0 0,37-18 0,-36 17 0,20-7 0,0 1 0,0 1 0,1 1 0,50-6 0,75-14 0,-98 15 0,0 3 0,88-5 0,100 15-1365,-214-2-5461</inkml:trace>
  <inkml:trace contextRef="#ctx0" brushRef="#br0" timeOffset="1378.75">1477 30 24575,'4'-2'0,"0"-1"0,0 0 0,0 1 0,0 0 0,0-1 0,0 2 0,1-1 0,-1 0 0,1 1 0,-1 0 0,10-1 0,57-3 0,-54 5 0,258 0 0,-123 1 0,-146-2 0,1 1 0,0 1 0,0-1 0,-1 1 0,1 0 0,0 1 0,-1 0 0,1 0 0,-1 0 0,10 5 0,-13-5 0,1 0 0,-2 1 0,1-1 0,0 1 0,0 0 0,-1 0 0,1 0 0,-1 0 0,0 0 0,0 0 0,0 0 0,-1 1 0,1-1 0,-1 1 0,0-1 0,0 1 0,0-1 0,0 1 0,0 7 0,1 39 0,-4 71 0,-1-29 0,2-79 0,-1 0 0,0-1 0,-1 1 0,0 0 0,0-1 0,-2 0 0,0 0 0,0 0 0,-1 0 0,-9 13 0,-12 13 0,-46 52 0,73-90 0,-35 37 0,-45 37 0,-18 17 0,-161 158 0,239-232 0,-1-1 0,0-1 0,-34 17 0,45-27 0,0 0 0,-1-1 0,0 0 0,0-1 0,0 0 0,-1 0 0,1-1 0,-1 0 0,1-1 0,-16-1 0,24 0 0,0 0 0,1-1 0,-1 1 0,0-1 0,1 0 0,-1 1 0,0-1 0,1 0 0,-1-1 0,1 1 0,-1 0 0,1-1 0,0 1 0,-1-1 0,1 0 0,0 0 0,0 0 0,0 0 0,1 0 0,-1 0 0,0 0 0,1 0 0,0-1 0,-1 1 0,1-1 0,0 1 0,0-1 0,0 1 0,1-1 0,-1-4 0,-2-9 0,2 1 0,0-1 0,1 1 0,2-20 0,0 13 0,2-126 0,-4 146 0,0 0 0,1 0 0,-1 0 0,0 1 0,1-1 0,-1 0 0,1 0 0,-1 0 0,1 1 0,0-1 0,0 0 0,0 1 0,0-1 0,0 0 0,0 1 0,0-1 0,0 1 0,1 0 0,-1-1 0,3-1 0,-2 3 0,0-1 0,0 0 0,0 1 0,0 0 0,0-1 0,0 1 0,-1 0 0,1 0 0,0 0 0,0 0 0,0 0 0,0 1 0,0-1 0,0 0 0,0 1 0,3 1 0,9 4 0,-2 0 0,1 1 0,-1 0 0,17 14 0,-17-13 0,195 149 0,-99-96 0,-39-9 0,35 23 0,9-2 0,29 16 0,-116-76-1365,-4-4-5461</inkml:trace>
</inkml:ink>
</file>

<file path=xl/ink/ink2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3:57:53.599"/>
    </inkml:context>
    <inkml:brush xml:id="br0">
      <inkml:brushProperty name="width" value="0.05" units="cm"/>
      <inkml:brushProperty name="height" value="0.05" units="cm"/>
      <inkml:brushProperty name="color" value="#00A0D7"/>
    </inkml:brush>
  </inkml:definitions>
  <inkml:trace contextRef="#ctx0" brushRef="#br0">209 0 24575,'-1'1'0,"0"-1"0,-1 0 0,1 1 0,0-1 0,0 0 0,0 1 0,1-1 0,-1 1 0,0 0 0,0-1 0,0 1 0,0 0 0,0-1 0,1 1 0,-1 0 0,0 0 0,1-1 0,-1 1 0,0 0 0,1 0 0,-1 0 0,1 0 0,0 0 0,-1 0 0,1 0 0,0 0 0,-1 1 0,-5 32 0,6-31 0,-7 83 0,8 110 0,2-70 0,-3 529 0,0-1198 0,-1 526 0,-1 0 0,-1-1 0,-7-23 0,5 21 0,-5-41 0,8 20 0,-3-39 0,4 74 0,0 0 0,-1-1 0,0 1 0,0 0 0,0 0 0,-1 1 0,0-1 0,0 0 0,-7-9 0,10 15 0,-1-1 0,1 1 0,0-1 0,0 1 0,-1 0 0,1-1 0,0 1 0,0 0 0,-1-1 0,1 1 0,0 0 0,-1 0 0,1-1 0,-1 1 0,1 0 0,0 0 0,-1 0 0,1 0 0,-1-1 0,1 1 0,-1 0 0,1 0 0,0 0 0,-1 0 0,1 0 0,-1 0 0,1 0 0,-1 0 0,1 0 0,0 0 0,-2 0 0,-5 12 0,2 21 0,3 241 0,4-132 0,-2 454 0,0-958 0,-1 336 0,-2-1 0,-10-39 0,0-7 0,5 26 0,-18-53 0,6 22 0,18 64 0,5 15 0,7 23 0,17 84 0,14 73 0,-34-77 0,-7-75 0,2 0 0,7 40 0,8 10 0,-4 1 0,-3 0 0,-2 87 0,-8-139-1365,0-3-5461</inkml:trace>
</inkml:ink>
</file>

<file path=xl/ink/ink2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02:59.057"/>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1472 0,'-425'0,"397"2,0 1,-50 12,31-5,-117 35,110-27,-61 11,71-18,1 3,0 1,1 2,-58 33,40-21,38-17,0 0,0 1,1 1,1 1,-24 23,44-38,-1 1,0-1,1 1,0-1,-1 1,1-1,-1 1,1-1,0 1,-1-1,1 1,0 0,-1-1,1 1,0 0,0-1,0 1,0 0,-1-1,1 1,0 0,0-1,0 1,0 0,1-1,-1 1,0 0,0-1,0 1,0-1,1 1,-1 0,1 0,0 1,1-1,0 1,0 0,-1-1,1 0,0 1,0-1,0 0,0 0,3 1,57 14,-59-15,50 6,-1-3,106-4,-67-2,-42 0,-1-2,0-2,59-15,-76 12,-1-1,0-2,0 0,29-19,106-73,-153 96,-1-1,0 0,-1-1,0 0,0-1,12-17,-21 25,1 1,0-1,-1 0,0 0,1 0,-1 0,0 0,-1 0,1 0,0 0,-1 0,0-1,0 1,0-6,-1 7,0-1,1 1,-2 0,1 0,0 0,0-1,-1 1,1 0,-1 1,1-1,-1 0,0 0,0 1,0-1,0 1,0-1,0 1,0 0,-1 0,1 0,0 0,-3 0,-14-4,0 1,-1 1,1 1,-1 0,0 2,1 0,-29 5,-15-2,16-2,13-2,-1 2,1 1,0 2,0 1,-51 15,-177 94,93-37,145-66,0 0,0 1,2 1,-27 20,47-32,1 0,-1 1,1-1,0 0,0 0,-1 1,1-1,0 1,0-1,0 1,0-1,1 1,-1 0,0-1,1 1,-2 3,2-4,1 0,-1 0,0 0,0 0,0 0,1 0,-1 0,1 0,-1-1,1 1,-1 0,1 0,-1 0,1-1,-1 1,1 0,0 0,0-1,-1 1,1-1,0 1,1 0,3 2,1-1,0 0,0 0,0 0,0 0,0-1,0 0,7 0,189 0,-125-3,115 13,-56 3,87 15,142 30,-292-46</inkml:trace>
</inkml:ink>
</file>

<file path=xl/ink/ink2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1:08.739"/>
    </inkml:context>
    <inkml:brush xml:id="br0">
      <inkml:brushProperty name="width" value="0.05" units="cm"/>
      <inkml:brushProperty name="height" value="0.05" units="cm"/>
    </inkml:brush>
  </inkml:definitions>
  <inkml:trace contextRef="#ctx0" brushRef="#br0">261 87 24575,'1'-2'0,"-1"0"0,1 1 0,0-1 0,-1 1 0,1-1 0,0 1 0,0 0 0,0-1 0,0 1 0,0 0 0,0-1 0,1 1 0,-1 0 0,0 0 0,2-1 0,23-15 0,-9 9 0,1 1 0,1 1 0,-1 0 0,1 1 0,0 2 0,24-3 0,-42 6 0,14-3 0,0 2 0,0 0 0,0 0 0,1 2 0,-1 0 0,0 0 0,20 6 0,-30-6 0,0 1 0,0-1 0,-1 1 0,1 0 0,-1 0 0,0 1 0,0-1 0,1 1 0,-2 0 0,1 0 0,0 0 0,-1 1 0,1-1 0,-1 1 0,0 0 0,0 0 0,0 0 0,-1 0 0,1 1 0,-1-1 0,0 1 0,-1-1 0,1 1 0,-1 0 0,0-1 0,1 9 0,1 21 0,-2 1 0,-6 66 0,0-70 0,-1-1 0,-2 0 0,-1 0 0,-1 0 0,-1-1 0,-26 45 0,1-13 0,-80 99 0,106-148 0,-7 10 0,-2 0 0,0-1 0,-1-1 0,-1-1 0,-36 24 0,40-32 0,-2-1 0,1-1 0,-2-1 0,-29 10 0,43-16 0,-1 0 0,0 0 0,0-1 0,1 0 0,-1 0 0,0-1 0,0 0 0,0 0 0,0 0 0,0-1 0,0 0 0,1 0 0,-1-1 0,0 0 0,1 0 0,-1-1 0,-7-3 0,12 4 0,-1-1 0,0 1 0,1-1 0,0 0 0,0 1 0,0-1 0,0 0 0,0 0 0,0 0 0,1-1 0,-1 1 0,1 0 0,0-1 0,0 1 0,0 0 0,1-1 0,-1 1 0,1-6 0,-1-9 0,1-1 0,3-24 0,-1 11 0,-2 26 0,0-3 0,0 1 0,1 0 0,0 0 0,0-1 0,1 1 0,3-9 0,-4 15 0,0-1 0,0 1 0,1 0 0,-1 0 0,1 0 0,-1 0 0,1 0 0,0 0 0,0 0 0,0 1 0,0-1 0,0 1 0,0-1 0,0 1 0,0 0 0,1 0 0,-1 0 0,1 0 0,-1 0 0,0 0 0,1 1 0,-1-1 0,1 1 0,3-1 0,14 0 0,1 0 0,-1 1 0,1 1 0,-1 1 0,37 8 0,-20 0 0,-1 1 0,43 20 0,-28-10 0,-26-12 0,44 24 0,-30-13-455,0-1 0,43 13 0,-64-25-6371</inkml:trace>
  <inkml:trace contextRef="#ctx0" brushRef="#br0" timeOffset="352.73">1341 24 24575,'-24'27'0,"-40"59"0,33-43 0,-32 38 0,35-48 0,2 1 0,1 2 0,-38 74 0,60-102 0,0 0 0,0 0 0,1 1 0,0-1 0,0 1 0,1 0 0,1-1 0,-1 1 0,1 0 0,1 0 0,0-1 0,0 1 0,0-1 0,1 1 0,1-1 0,5 15 0,-4-14 0,1 1 0,0-1 0,0 0 0,1-1 0,0 1 0,1-1 0,0 0 0,0-1 0,1 0 0,0 0 0,0 0 0,0-1 0,16 8 0,109 64 0,-132-78 0,45 24 0,68 25 0,-70-30-1365,-33-14-5461</inkml:trace>
  <inkml:trace contextRef="#ctx0" brushRef="#br0" timeOffset="618.55">1531 511 24575,'-1'5'0,"-1"0"0,0-1 0,0 1 0,-1 0 0,0-1 0,1 1 0,-7 6 0,0 2 0,-27 40 0,20-30 0,1 0 0,-22 46 0,3-2 0,22-47 0,-17 42 0,6-3-40,15-43-150,1 1 1,1 0 0,0 0 0,2 0-1,0 1 1,-2 19 0,5-19-6637</inkml:trace>
  <inkml:trace contextRef="#ctx0" brushRef="#br0" timeOffset="1006.49">2103 553 24575,'-16'0'0,"0"0"0,0 2 0,0 0 0,0 0 0,-19 7 0,25-6 0,1 1 0,-1 0 0,1 1 0,0 0 0,0 0 0,1 1 0,-1 0 0,2 1 0,-12 10 0,0 3 0,-7 5 0,1 1 0,2 1 0,0 1 0,2 1 0,-18 35 0,27-41 0,3-8 0,1 1 0,1 0 0,1 1 0,-7 25 0,7-18 0,1-2 0,1 1 0,-4 43 0,8-61 0,0 1 0,0 0 0,1-1 0,-1 1 0,1 0 0,0-1 0,1 1 0,0-1 0,-1 0 0,2 1 0,-1-1 0,1 0 0,-1 0 0,1 0 0,1-1 0,-1 1 0,5 4 0,-3-5 0,0-1 0,0 1 0,1-1 0,-1 0 0,1-1 0,0 0 0,0 1 0,0-2 0,0 1 0,9 1 0,67 6 0,-78-9 0,4 0 0,0 0 0,0 0 0,0-1 0,0 0 0,0 0 0,0-1 0,0 0 0,-1 0 0,1-1 0,-1 0 0,0-1 0,1 1 0,-2-1 0,1-1 0,0 1 0,-1-1 0,0 0 0,0-1 0,0 1 0,-1-1 0,0 0 0,8-13 0,-6 7 0,0 0 0,-1-1 0,6-18 0,7-13 0,-12 29 0,-1-1 0,0 0 0,-1 0 0,-1 0 0,-1 0 0,3-30 0,-4 10 0,-2-1 0,-4-38 0,3 69-170,0-1-1,0 0 0,0 1 1,-1-1-1,0 1 0,0 0 1,-5-8-1,-1 0-6655</inkml:trace>
  <inkml:trace contextRef="#ctx0" brushRef="#br0" timeOffset="1314.61">3034 87 24575,'0'4'0,"-4"124"0,2-110 0,-1-1 0,-1 1 0,-1-1 0,0 0 0,-9 19 0,-71 192 55,42-104-924,38-111 819,-14 39-98,-2-1-1,-39 70 1,-216 272 1457,264-377-1410,5-8-110,1 0 0,0 0 1,0 1-1,1-1 1,-7 16-1,10-15-6615</inkml:trace>
  <inkml:trace contextRef="#ctx0" brushRef="#br0" timeOffset="1699.77">3436 680 24575,'-67'-2'0,"39"0"0,-1 2 0,0 0 0,1 2 0,0 1 0,-38 9 0,-41 21 0,-40 15 0,130-41 0,1 1 0,0 0 0,1 1 0,-1 1 0,2 0 0,-1 1 0,-20 20 0,28-24 0,1 1 0,-1-1 0,1 1 0,1 1 0,-1-1 0,1 1 0,1 0 0,-1 0 0,2 0 0,-1 0 0,1 1 0,1 0 0,0-1 0,-2 21 0,2 15 0,3 0 0,1 0 0,2-1 0,18 78 0,-10-71 0,-9-35 0,0 1 0,2-1 0,0 0 0,1 0 0,14 27 0,9 11 0,-19-35 0,0 0 0,2 0 0,26 33 0,-37-51-85,0 0 0,0 1-1,0-1 1,0 0 0,0 0-1,1 0 1,-1 0 0,0 0-1,1 0 1,-1-1 0,0 1-1,1 0 1,-1-1 0,1 1-1,1 0 1</inkml:trace>
</inkml:ink>
</file>

<file path=xl/ink/ink2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1:52.438"/>
    </inkml:context>
    <inkml:brush xml:id="br0">
      <inkml:brushProperty name="width" value="0.05" units="cm"/>
      <inkml:brushProperty name="height" value="0.05" units="cm"/>
    </inkml:brush>
  </inkml:definitions>
  <inkml:trace contextRef="#ctx0" brushRef="#br0">0 19 24575,'744'0'0,"-708"-1"0,36-7 0,33-2 0,43 11-1365,-132-1-5461</inkml:trace>
</inkml:ink>
</file>

<file path=xl/ink/ink2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3:26.793"/>
    </inkml:context>
    <inkml:brush xml:id="br0">
      <inkml:brushProperty name="width" value="0.035" units="cm"/>
      <inkml:brushProperty name="height" value="0.035" units="cm"/>
    </inkml:brush>
  </inkml:definitions>
  <inkml:trace contextRef="#ctx0" brushRef="#br0">1 314 24575,'13'-22'0,"1"0"0,1 1 0,33-36 0,8-9 0,-52 60 0,85-106 0,-88 112 0,-1 0 0,0-1 0,0 1 0,0-1 0,1 1 0,-1 0 0,0-1 0,0 1 0,1-1 0,-1 1 0,0 0 0,1-1 0,-1 1 0,0 0 0,1 0 0,-1-1 0,1 1 0,-1 0 0,0 0 0,1 0 0,-1-1 0,1 1 0,-1 0 0,1 0 0,-1 0 0,1 0 0,-1 0 0,1 0 0,-1 0 0,0 0 0,1 0 0,-1 0 0,1 0 0,-1 0 0,1 0 0,-1 1 0,1-1 0,-1 0 0,0 0 0,1 0 0,-1 1 0,1-1 0,-1 0 0,0 0 0,1 1 0,-1-1 0,0 0 0,1 1 0,-1-1 0,0 0 0,1 1 0,-1-1 0,0 1 0,0-1 0,0 0 0,1 1 0,-1-1 0,0 1 0,0-1 0,0 1 0,0-1 0,0 1 0,0-1 0,0 1 0,0-1 0,0 0 0,0 1 0,0-1 0,0 1 0,1 43 0,-2-36 0,-1 462 0,2-466-68,-1-1 0,1 0-1,0 0 1,1 0 0,-1 1 0,0-1-1,1 0 1,0 0 0,0 0 0,0 0-1,0 0 1,0 0 0,1 0 0,-1 0-1,1 0 1,0-1 0,-1 1 0,1-1-1,3 4 1,7 1-6758</inkml:trace>
  <inkml:trace contextRef="#ctx0" brushRef="#br0" timeOffset="436.54">627 111 24575,'5'-4'0,"1"0"0,-1 0 0,1 0 0,0 1 0,1 0 0,-1 0 0,0 0 0,1 1 0,0 0 0,-1 0 0,1 1 0,0 0 0,8-1 0,10 1 0,-1 0 0,35 5 0,-51-3 0,0 1 0,1 0 0,-1 0 0,0 1 0,-1 0 0,1 0 0,0 1 0,-1 0 0,0 1 0,0 0 0,0 0 0,0 0 0,-1 1 0,0-1 0,0 2 0,7 9 0,-7-8 0,0 1 0,0 0 0,0 0 0,-2 0 0,1 1 0,-1 0 0,0 0 0,-1 0 0,0 0 0,-1 1 0,0-1 0,1 18 0,-3-19 0,0-1 0,0 1 0,-1-1 0,0 1 0,-1-1 0,0 1 0,0-1 0,-1 0 0,-4 11 0,5-16 0,-1 1 0,1 0 0,-1-1 0,0 0 0,0 1 0,0-1 0,0 0 0,0 0 0,-1-1 0,1 1 0,-1-1 0,0 0 0,0 0 0,0 0 0,0 0 0,0-1 0,0 1 0,0-1 0,-1 0 0,-5 0 0,-16 2 0,-1-2 0,0-1 0,-38-4 0,60 3 0,0 0 0,0 0 0,-1-1 0,2 0 0,-1 0 0,0 0 0,0-1 0,1 0 0,-1 0 0,1 0 0,0 0 0,0 0 0,0-1 0,-4-6 0,6 9 0,1-1 0,-1 1 0,1-1 0,0 1 0,0-1 0,-1 0 0,1 0 0,1 0 0,-1 0 0,0 0 0,0 0 0,1 0 0,-1 0 0,1 0 0,0 0 0,-1 0 0,1 0 0,0 0 0,0 0 0,0 0 0,1 0 0,-1 0 0,0 0 0,1 0 0,-1 0 0,1 0 0,0 0 0,0 0 0,0 0 0,0 0 0,0 0 0,0 1 0,0-1 0,1 0 0,-1 1 0,0-1 0,1 1 0,2-2 0,-1 0 0,1 1 0,0 0 0,0 0 0,0 0 0,0 1 0,0-1 0,0 1 0,0 0 0,1 0 0,-1 1 0,0-1 0,6 1 0,59 3 0,-33-1 0,6 0 0,118-4 0,-105-6 0,-39 4 0,1 1 0,23 0 0,-22 3-1365,-2 0-5461</inkml:trace>
  <inkml:trace contextRef="#ctx0" brushRef="#br0" timeOffset="731.94">1602 38 24575,'-13'15'0,"0"0"0,1 1 0,0 0 0,2 1 0,0 0 0,0 1 0,2 0 0,-8 24 0,14-37 0,1-1 0,0 1 0,0-1 0,1 1 0,-1-1 0,1 1 0,0-1 0,0 1 0,1-1 0,0 1 0,-1-1 0,1 1 0,1-1 0,-1 1 0,1-1 0,-1 0 0,1 0 0,5 7 0,-5-8 0,0-1 0,0 0 0,0 1 0,1-1 0,-1 0 0,1 0 0,-1 0 0,1-1 0,0 1 0,0-1 0,0 1 0,0-1 0,0 0 0,0 0 0,0 0 0,0-1 0,1 1 0,-1-1 0,0 1 0,0-1 0,1 0 0,-1-1 0,0 1 0,0 0 0,0-1 0,7-2 0,1-1 0,1 0 0,-1-1 0,0-1 0,0 0 0,0 0 0,-1-1 0,14-12 0,1-3 0,34-38 0,-47 46-1365,-4 2-5461</inkml:trace>
  <inkml:trace contextRef="#ctx0" brushRef="#br0" timeOffset="935.07">1896 332 24575,'4'3'0,"3"5"0,1 3 0,3 1 0,1-3 0,3-2 0,2-6 0,1-5 0,0-7 0,1-3 0,0-6 0,0-3 0,-1 0 0,-2 0 0,-5 1 0,-4 1 0,-3 1 0,-2 4-8191</inkml:trace>
</inkml:ink>
</file>

<file path=xl/ink/ink3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3:25.027"/>
    </inkml:context>
    <inkml:brush xml:id="br0">
      <inkml:brushProperty name="width" value="0.035" units="cm"/>
      <inkml:brushProperty name="height" value="0.035" units="cm"/>
    </inkml:brush>
  </inkml:definitions>
  <inkml:trace contextRef="#ctx0" brushRef="#br0">1 139 24575,'6'0'0,"1"-1"0,-1 1 0,1-1 0,-1-1 0,1 1 0,-1-1 0,0 0 0,0-1 0,0 0 0,7-4 0,3-3 0,0-1 0,16-15 0,12-10 0,-43 35 0,0 1 0,0-1 0,0 0 0,0 0 0,0 1 0,0-1 0,0 1 0,0-1 0,0 1 0,0-1 0,0 1 0,1 0 0,-1 0 0,0-1 0,0 1 0,0 0 0,0 0 0,1 0 0,-1 0 0,0 0 0,0 1 0,0-1 0,2 0 0,-2 1 0,0 0 0,0 0 0,0 0 0,0 0 0,0 0 0,-1 0 0,1 0 0,0 0 0,-1 0 0,1 1 0,0-1 0,-1 0 0,0 0 0,1 1 0,-1-1 0,0 0 0,1 3 0,0 9 0,0 0 0,-1 0 0,-3 20 0,2-17 0,0 19 0,1-7 0,-1 1 0,-1-1 0,-1 1 0,-2-1 0,-1 0 0,-13 37 0,11-41 0,2 1 0,0-1 0,1 1 0,-1 32 0,2-25 0,0 84-1365,4-101-5461</inkml:trace>
  <inkml:trace contextRef="#ctx0" brushRef="#br0" timeOffset="606.74">535 10 24575,'2'-1'0,"0"0"0,0 0 0,0 0 0,0 0 0,0 0 0,0 0 0,0 1 0,0-1 0,1 1 0,-1-1 0,0 1 0,1 0 0,-1 0 0,0 0 0,0 0 0,1 0 0,-1 0 0,0 1 0,0-1 0,1 1 0,-1 0 0,0 0 0,3 1 0,5 2 0,0 0 0,0 1 0,14 9 0,-17-8 0,-1-1 0,1 1 0,-1 1 0,0-1 0,0 1 0,-1 0 0,0 0 0,0 1 0,-1-1 0,0 1 0,4 12 0,3 11 0,12 55 0,-19-72 0,-3-4 0,1 0 0,-1 0 0,0 0 0,-1 0 0,0 1 0,-1-1 0,0 0 0,-1 0 0,0 0 0,0 0 0,-1-1 0,-1 1 0,1 0 0,-2-1 0,1 0 0,-1 0 0,0-1 0,-1 1 0,-13 14 0,4-6 0,-1-1 0,-1-1 0,-1 0 0,0-1 0,-1-1 0,0 0 0,-39 17 0,51-27 0,-1 0 0,1 0 0,-1 0 0,1-1 0,-1-1 0,0 1 0,0-1 0,1 0 0,-1-1 0,0 0 0,0 0 0,0-1 0,-11-2 0,14 2 0,1 0 0,0-1 0,-1 0 0,1 0 0,0 0 0,0 0 0,0-1 0,0 0 0,1 0 0,-1 0 0,1 0 0,-1 0 0,1-1 0,0 1 0,0-1 0,1 0 0,-1 0 0,1 0 0,0 0 0,0 0 0,0-1 0,1 1 0,-2-8 0,0 2 0,1-1 0,0 1 0,1-1 0,0 1 0,0-1 0,2 1 0,-1-1 0,1 1 0,1-1 0,-1 1 0,2 0 0,0 0 0,0 0 0,5-10 0,-5 13 0,1 0 0,0 1 0,0 0 0,1 0 0,0 0 0,0 0 0,0 0 0,1 1 0,0 0 0,0 0 0,0 1 0,0 0 0,1 0 0,0 0 0,0 1 0,0 0 0,0 0 0,0 1 0,13-3 0,-9 3 0,-1 1 0,0 0 0,1 1 0,-1 0 0,1 0 0,-1 1 0,0 0 0,1 1 0,-1 1 0,0-1 0,0 1 0,0 1 0,0 0 0,-1 0 0,0 1 0,0 1 0,0-1 0,0 1 0,-1 1 0,0-1 0,8 10 0,-6-7-151,0 0-1,0-1 0,1 0 0,0-1 1,1-1-1,-1 1 0,1-2 1,20 7-1,-18-9-6674</inkml:trace>
  <inkml:trace contextRef="#ctx0" brushRef="#br0" timeOffset="992.29">976 268 24575,'-4'5'0,"0"0"0,0 1 0,0-1 0,1 1 0,-1 0 0,1 1 0,1-1 0,-1 0 0,1 1 0,-2 7 0,-9 73 0,11-67 0,1-7 0,0 0 0,0 0 0,2-1 0,0 1 0,0 0 0,1 0 0,4 14 0,-5-24 0,0 0 0,-1-1 0,1 1 0,0 0 0,1-1 0,-1 1 0,0 0 0,1-1 0,-1 1 0,1-1 0,0 0 0,0 0 0,0 0 0,0 0 0,0 0 0,1 0 0,-1 0 0,0-1 0,1 1 0,-1-1 0,1 1 0,0-1 0,-1 0 0,1 0 0,0 0 0,0-1 0,0 1 0,0-1 0,0 1 0,-1-1 0,1 0 0,0 0 0,0-1 0,0 1 0,0 0 0,0-1 0,4-1 0,-1 0 0,0 0 0,-1-1 0,1 1 0,0-1 0,-1-1 0,0 1 0,1-1 0,-1 0 0,-1 0 0,1 0 0,-1-1 0,1 1 0,6-12 0,1-2 0,-2 0 0,17-37 0,-24 45 10,0 0 0,0 0 0,-1-1 0,0 1 0,-1-1 0,0 0 0,0 1 0,-1-1 0,-1 0 0,0 1 0,-4-21 0,3 25-28,1 1-1,-1 0 1,0 0 0,0 0 0,-1 0-1,1 0 1,-1 0 0,0 0 0,-1 1-1,-7-8 1,9 9-53,-1 1-1,0 0 1,0 0 0,-1 0-1,1 0 1,0 0 0,-1 1-1,1-1 1,-1 1 0,1 0-1,-1 0 1,1 1 0,-1-1-1,0 1 1,0-1 0,1 1-1,-7 1 1,-3 1-6755</inkml:trace>
  <inkml:trace contextRef="#ctx0" brushRef="#br0" timeOffset="1301.08">1473 286 24575,'-2'49'0,"-10"68"0,7-69 0,2 0 0,7 96 0,-4-140 0,1 0 0,-1 0 0,1 0 0,0 0 0,0 0 0,0 0 0,1 0 0,-1 0 0,1 0 0,0-1 0,0 1 0,0-1 0,0 1 0,1-1 0,-1 0 0,1 0 0,0 0 0,0 0 0,0 0 0,1-1 0,3 3 0,-4-4 0,0 1 0,1-1 0,-1 0 0,0-1 0,1 1 0,-1 0 0,0-1 0,1 0 0,-1 0 0,1 0 0,-1 0 0,1-1 0,-1 1 0,1-1 0,-1 0 0,0 0 0,0 0 0,1 0 0,-1 0 0,0-1 0,0 0 0,0 1 0,0-1 0,0 0 0,2-3 0,7-7 0,0-1 0,-1 0 0,-1 0 0,0-1 0,-1 0 0,0-1 0,6-17 0,6-17 0,-3-2 0,13-60 0,-20 67 0,-8 36 0,-1-1 0,-1 1 0,0-1 0,0 0 0,-1 1 0,0-1 0,0 0 0,-2-10 0,1 17 0,1 0 0,0 0 0,-1 0 0,0 0 0,1 0 0,-1 0 0,0 0 0,0 0 0,0 0 0,0 1 0,0-1 0,-1 0 0,1 1 0,0-1 0,-1 1 0,1 0 0,-1-1 0,0 1 0,1 0 0,-1 0 0,0 0 0,0 0 0,0 0 0,0 0 0,1 1 0,-1-1 0,0 0 0,0 1 0,0 0 0,0-1 0,-1 1 0,1 0 0,0 0 0,0 0 0,0 1 0,0-1 0,0 0 0,0 1 0,0-1 0,-3 2 0,-6 2 0,1 1 0,-1 0 0,1 1 0,-1 0 0,2 1 0,-1 0 0,1 0 0,0 1 0,0 0 0,-13 18 0,-11 7 0,21-20-1365,1-1-5461</inkml:trace>
</inkml:ink>
</file>

<file path=xl/ink/ink3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3:28.287"/>
    </inkml:context>
    <inkml:brush xml:id="br0">
      <inkml:brushProperty name="width" value="0.035" units="cm"/>
      <inkml:brushProperty name="height" value="0.035" units="cm"/>
    </inkml:brush>
  </inkml:definitions>
  <inkml:trace contextRef="#ctx0" brushRef="#br0">1 200 24575,'0'0'0,"0"-1"0,0 0 0,1 1 0,-1-1 0,0 0 0,1 1 0,-1-1 0,0 1 0,1-1 0,-1 0 0,1 1 0,-1-1 0,1 1 0,-1-1 0,1 1 0,-1 0 0,1-1 0,0 1 0,-1-1 0,1 1 0,0 0 0,-1 0 0,1-1 0,0 1 0,0 0 0,26-6 0,-14 3 0,9-4 0,0-1 0,-1 0 0,0-2 0,-1 0 0,0-2 0,-1 0 0,0-1 0,-1-1 0,0-1 0,25-27 0,-41 39 0,1 0 0,-1 1 0,1-1 0,0 1 0,0-1 0,0 1 0,0 0 0,0 0 0,0 0 0,4-1 0,-6 3 0,-1 0 0,1-1 0,-1 1 0,1 0 0,-1 0 0,1 0 0,-1 0 0,1 0 0,-1 0 0,1 1 0,-1-1 0,1 0 0,-1 0 0,1 0 0,-1 0 0,1 1 0,-1-1 0,1 0 0,-1 0 0,1 1 0,-1-1 0,0 0 0,1 1 0,-1-1 0,1 0 0,-1 1 0,1 1 0,0 0 0,0 0 0,0 0 0,0 0 0,-1 0 0,1 0 0,-1 0 0,1 0 0,-1 0 0,0 4 0,-1 170 0,1 20 0,2-180-1365,2-4-5461</inkml:trace>
</inkml:ink>
</file>

<file path=xl/ink/ink3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3:28.806"/>
    </inkml:context>
    <inkml:brush xml:id="br0">
      <inkml:brushProperty name="width" value="0.035" units="cm"/>
      <inkml:brushProperty name="height" value="0.035" units="cm"/>
    </inkml:brush>
  </inkml:definitions>
  <inkml:trace contextRef="#ctx0" brushRef="#br0">225 1 24575,'6'0'0,"0"0"0,0 1 0,0 0 0,0 0 0,-1 0 0,1 1 0,0 0 0,-1 0 0,1 1 0,-1-1 0,0 1 0,0 0 0,0 1 0,0-1 0,-1 1 0,1 0 0,-1 0 0,0 0 0,0 1 0,4 6 0,-3-3 0,0 0 0,0 0 0,-1 0 0,-1 1 0,1 0 0,-1-1 0,-1 1 0,1 0 0,-2 1 0,1-1 0,-1 0 0,-1 12 0,0 1 0,-1-1 0,-6 41 0,5-54 0,-1-1 0,1 1 0,-1-1 0,0 1 0,-1-1 0,0 0 0,0-1 0,0 1 0,-1-1 0,0 1 0,-7 5 0,-1 2 0,0-1 0,-1-1 0,0-1 0,-1 0 0,-22 13 0,30-21 0,1 0 0,0-1 0,-1 0 0,0 0 0,1 0 0,-1 0 0,0-1 0,0-1 0,0 1 0,0-1 0,0 0 0,0 0 0,1-1 0,-1 0 0,0-1 0,0 1 0,-10-5 0,11 3 0,0 1 0,0-2 0,0 1 0,1 0 0,0-1 0,0 0 0,-6-6 0,8 8 0,1-1 0,-1 0 0,1 0 0,-1 0 0,1 0 0,0 0 0,0 0 0,1-1 0,-1 1 0,1-1 0,-1 1 0,1-1 0,-1-4 0,2 7 0,0 0 0,0 0 0,1 0 0,-1 0 0,0 0 0,0 0 0,1 0 0,-1 0 0,1 0 0,-1 0 0,1 0 0,-1 0 0,1 0 0,-1 1 0,1-1 0,0 0 0,-1 0 0,1 1 0,0-1 0,0 0 0,-1 1 0,1-1 0,0 1 0,0-1 0,0 1 0,0 0 0,0-1 0,0 1 0,0 0 0,0-1 0,0 1 0,0 0 0,0 0 0,2 0 0,40-2 0,-36 3 0,63 1 0,-16 1 0,65-6 0,-8-17 0,-80 14 13,-24 4-210,-1 1 0,1-1 0,0 1 1,-1 1-1,1-1 0,10 2 0,-5 1-6629</inkml:trace>
</inkml:ink>
</file>

<file path=xl/ink/ink3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4:02.273"/>
    </inkml:context>
    <inkml:brush xml:id="br0">
      <inkml:brushProperty name="width" value="0.05" units="cm"/>
      <inkml:brushProperty name="height" value="0.05" units="cm"/>
      <inkml:brushProperty name="color" value="#00A0D7"/>
    </inkml:brush>
  </inkml:definitions>
  <inkml:trace contextRef="#ctx0" brushRef="#br0">134 1380 24575,'-10'117'0,"1"6"0,9 502-1365,0-609-5461</inkml:trace>
  <inkml:trace contextRef="#ctx0" brushRef="#br0" timeOffset="2595.83">796 54 24575,'-9'-7'0,"0"1"0,0 0 0,-1 0 0,0 1 0,0 0 0,0 1 0,-1 0 0,1 1 0,-16-4 0,22 7 0,1 0 0,-1 0 0,0 0 0,0 0 0,0 0 0,0 1 0,0 0 0,1-1 0,-1 2 0,0-1 0,1 0 0,-1 1 0,0-1 0,1 1 0,0 0 0,-5 3 0,-6 6 0,0 1 0,-18 18 0,-11 10 0,16-17 0,0 1 0,-23 29 0,8-10 0,20-19 0,1 1 0,2 0 0,0 2 0,-26 48 0,-45 122 0,76-163 0,-10 44 0,19-58 0,-1 0 0,-11 28 0,9-27 0,1-1 0,1 1 0,0 1 0,-1 22 0,-9 31 0,12-55 0,1 0 0,-2 39 0,4-37 0,-1 1 0,-5 24 0,2-13 0,1 1 0,2-1 0,4 70 0,0-24 0,-2 380 0,0-451 0,1 0 0,0 1 0,1-1 0,0-1 0,0 1 0,1 0 0,0 0 0,1-1 0,0 0 0,0 0 0,1 0 0,8 12 0,8 5 0,0-1 0,31 27 0,-11-12 0,-23-22 0,1-1 0,36 22 0,-47-33 0,1-1 0,0 0 0,-1-1 0,1 0 0,1 0 0,-1-1 0,12 2 0,67 2 0,69-10 0,-134 1 0,0-1 0,0 0 0,0-2 0,36-14 0,221-114 0,-241 115 0,67-47 0,-56 33 0,-16 8 0,-2-2 0,0-1 0,47-54 0,-49 49 0,-11 12 0,-2 0 0,-1-2 0,0 0 0,-2-1 0,19-40 0,-15 19 0,-1 0 0,14-65 0,-13-10 0,-14 90 0,-1-4 0,-3-42 0,-1 48 0,2 1 0,6-51 0,2 15-124,-4 0-1,-2 1 1,-6-66-1,0 12 17,5 65 174,-3-50 263,0 90-303,0 1 1,-1 0-1,0 0 0,-1 1 1,0-1-1,-1 0 1,-7-15-1,-1 4-26,7 12 0,0-1 0,0 1 0,-1 0 0,-1 0 0,-12-13 0,16 20 0,0-1 0,0 1 0,0 0 0,0 0 0,0 1 0,-1-1 0,1 0 0,-1 1 0,1 0 0,-1 0 0,0 0 0,1 0 0,-1 1 0,0 0 0,0-1 0,0 1 0,1 0 0,-1 1 0,0-1 0,-6 2 0,-7 3 37,-1 0 0,-29 13 0,-1 1-1513,33-14-5350</inkml:trace>
</inkml:ink>
</file>

<file path=xl/ink/ink3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4:08.178"/>
    </inkml:context>
    <inkml:brush xml:id="br0">
      <inkml:brushProperty name="width" value="0.05" units="cm"/>
      <inkml:brushProperty name="height" value="0.05" units="cm"/>
      <inkml:brushProperty name="color" value="#00A0D7"/>
    </inkml:brush>
  </inkml:definitions>
  <inkml:trace contextRef="#ctx0" brushRef="#br0">2932 314 24575,'-59'-62'0,"-49"-46"0,92 95 0,0 0 0,0 2 0,-1 0 0,0 0 0,-29-11 0,15 9 0,20 7 0,0 1 0,-1 0 0,0 1 0,0 1 0,0 0 0,0 0 0,-23-1 0,-87 7 0,-68-4 0,135-8 0,38 5 0,0 2 0,-23-2 0,-954 5 0,977 0 0,0 1 0,1 0 0,-1 2 0,-19 6 0,18-5 0,1-1 0,0 0 0,-31 2 0,-16-6 0,-43 2 0,93 0 0,0 0 0,1 1 0,-1 1 0,1 0 0,-24 10 0,-117 52 0,80-36 0,40-16 0,1 0 0,-34 18 0,46-20 0,-74 45 0,85-50 0,1 0 0,0 1 0,0 0 0,0 0 0,1 1 0,1 0 0,-8 11 0,12-14 0,0 1 0,0-1 0,0 1 0,1 0 0,0 0 0,1 0 0,0 0 0,0 1 0,0 10 0,5 67 0,-2-78 0,0 1 0,0 0 0,0-1 0,1 0 0,0 0 0,0 0 0,1 0 0,0 0 0,7 9 0,50 55 0,-44-52 0,4 5 0,1-2 0,1 0 0,1-2 0,0 0 0,36 21 0,20 7 0,-38-21 0,0-2 0,2-2 0,87 33 0,-73-34 0,-46-16 0,-1-1 0,1-1 0,1 0 0,-1 0 0,0-1 0,23 2 0,1-2 0,52 12 0,-55-8 0,-1-2 0,38 1 0,47 3 0,10 0 0,328-9 0,-434-2 0,0 0 0,35-9 0,-22 4 0,35-4 0,-40 7 0,0-1 0,46-14 0,-48 11 0,33-6 0,-39 11 0,1-2 0,-2-1 0,30-12 0,-30 10 0,0 0 0,1 2 0,0 0 0,29-3 0,-25 3 0,34-12 0,-41 12 0,0 0 0,0 1 0,0 1 0,26-2 0,-26 4 0,-1-1 0,1 0 0,-1-2 0,1 0 0,-2-1 0,1 0 0,0-2 0,28-17 0,-39 21 3,0-1 0,-1 1 0,1-2 0,-1 1-1,0 0 1,0-1 0,-1 0 0,1 0 0,-1-1 0,-1 1-1,1-1 1,-1 0 0,0 0 0,-1 0 0,0 0 0,0 0-1,1-11 1,0-10-75,-1 0-1,-1-1 0,-4-37 1,0-5-1054,3 56-5700</inkml:trace>
</inkml:ink>
</file>

<file path=xl/ink/ink3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15:15.273"/>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121 27,'3'0,"2"0,3 0,2 0,2 0,2 0,-1 0,1 0,0 0,-1 0,1 0,-1 0,1 0,-3 0</inkml:trace>
  <inkml:trace contextRef="#ctx0" brushRef="#br0" timeOffset="151.21">135 0,'-5'0,"-3"0,-3 3,-2 2,0 3,-1 2,-1 4,1 0,3 0,0-1,1-2,1-3</inkml:trace>
</inkml:ink>
</file>

<file path=xl/ink/ink3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5:38.862"/>
    </inkml:context>
    <inkml:brush xml:id="br0">
      <inkml:brushProperty name="width" value="0.05" units="cm"/>
      <inkml:brushProperty name="height" value="0.05" units="cm"/>
      <inkml:brushProperty name="color" value="#00A0D7"/>
    </inkml:brush>
  </inkml:definitions>
  <inkml:trace contextRef="#ctx0" brushRef="#br0">0 36 24575,'0'-2'0,"0"-3"0,0-3 0,0-3 0,0 1-8191</inkml:trace>
</inkml:ink>
</file>

<file path=xl/ink/ink3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7:55.949"/>
    </inkml:context>
    <inkml:brush xml:id="br0">
      <inkml:brushProperty name="width" value="0.05" units="cm"/>
      <inkml:brushProperty name="height" value="0.05" units="cm"/>
      <inkml:brushProperty name="color" value="#00A0D7"/>
    </inkml:brush>
  </inkml:definitions>
  <inkml:trace contextRef="#ctx0" brushRef="#br0">5198 477 24575,'-15'-63'0,"9"2"0,-6-90 0,13 129 0,-1 6 0,1 0 0,-2 0 0,0 1 0,-1-1 0,-5-23 0,5 35 0,1 1 0,0-1 0,-1 1 0,1 0 0,-1 0 0,0 0 0,0-1 0,-1 2 0,1-1 0,0 0 0,-1 0 0,0 1 0,1 0 0,-1-1 0,0 1 0,0 0 0,-1 0 0,1 1 0,0-1 0,-1 1 0,1-1 0,-1 1 0,1 0 0,-1 0 0,1 1 0,-1-1 0,0 1 0,1 0 0,-5 0 0,-401 3 0,-518-3 0,848 9 0,4-1 0,-74-9 0,55 0 0,-121 12 0,112 5 0,46-6 0,-117 4 0,148-13 0,0 2 0,-45 9 0,44-6 0,0-1 0,-40 1 0,9-5 0,-61 10 0,53-6 0,-110-5 0,74-2 0,58 2 0,17-1 0,0 1 0,-1 1 0,-48 9 0,-47 7 0,79-11 0,0-3 0,0-1 0,-46-5 0,2 1 0,-1019 2 0,1101 1 0,1-1 0,-1 1 0,1 0 0,-1 0 0,1 1 0,0-1 0,0 1 0,0 0 0,0 1 0,0-1 0,0 1 0,0 0 0,1 0 0,-1 1 0,1-1 0,0 1 0,-7 8 0,5-4 0,0 0 0,0 0 0,1 1 0,0 0 0,0 0 0,1 0 0,1 1 0,-6 19 0,4-13 0,-2 0 0,1-1 0,-2 0 0,0 0 0,-1 0 0,-1-1 0,-12 15 0,-21 33 0,34-48-1365,1 0-5461</inkml:trace>
</inkml:ink>
</file>

<file path=xl/ink/ink3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9:21.713"/>
    </inkml:context>
    <inkml:brush xml:id="br0">
      <inkml:brushProperty name="width" value="0.05" units="cm"/>
      <inkml:brushProperty name="height" value="0.05" units="cm"/>
    </inkml:brush>
  </inkml:definitions>
  <inkml:trace contextRef="#ctx0" brushRef="#br0">2014 327 24575,'1'-1'0,"1"1"0,-1-1 0,0 1 0,0-1 0,0 1 0,0-1 0,0 0 0,0 0 0,0 1 0,0-1 0,-1 0 0,1 0 0,0 0 0,0 0 0,-1 0 0,1 0 0,-1 0 0,1 0 0,0 0 0,-1 0 0,0 0 0,1 0 0,-1-1 0,0 1 0,0 0 0,1 0 0,-1-2 0,4-38 0,-3 36 0,-1-2 0,1-1 0,-2 0 0,1 1 0,-1-1 0,0 0 0,0 1 0,-1-1 0,0 1 0,0 0 0,0-1 0,-6-7 0,6 11 0,-1 0 0,0 0 0,0 0 0,0 0 0,-1 1 0,1 0 0,-1 0 0,0 0 0,0 0 0,0 0 0,0 1 0,0-1 0,0 1 0,-1 1 0,1-1 0,-1 0 0,0 1 0,1 0 0,-7-1 0,-28-1 0,-1 0 0,-65 6 0,16 0 0,-309-3 0,373-2 0,0 0 0,1-2 0,-46-13 0,43 9 0,-1 2 0,-47-5 0,37 7 0,-75-18 0,80 14 0,0 2 0,0 1 0,-41-2 0,-449 9 0,519-2 0,1 0 0,-1 0 0,0 0 0,0 0 0,1 1 0,-1 0 0,0-1 0,1 1 0,-1 1 0,1-1 0,-1 0 0,1 1 0,0 0 0,-1 0 0,1 0 0,0 0 0,0 0 0,1 1 0,-1 0 0,0-1 0,1 1 0,-1 0 0,1 0 0,0 0 0,0 0 0,0 0 0,1 1 0,-1-1 0,1 1 0,0-1 0,0 1 0,-1 5 0,-45 154-1365,42-146-5461</inkml:trace>
</inkml:ink>
</file>

<file path=xl/ink/ink3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9:22.739"/>
    </inkml:context>
    <inkml:brush xml:id="br0">
      <inkml:brushProperty name="width" value="0.05" units="cm"/>
      <inkml:brushProperty name="height" value="0.05" units="cm"/>
    </inkml:brush>
  </inkml:definitions>
  <inkml:trace contextRef="#ctx0" brushRef="#br0">1 343 24575,'0'-3'0,"1"-1"0,-1 1 0,1-1 0,0 1 0,0 0 0,0-1 0,0 1 0,1 0 0,-1 0 0,1 0 0,0 0 0,3-4 0,32-33 0,-21 23 0,171-204 0,-186 220 0,0-1 0,0 1 0,0-1 0,1 1 0,-1 0 0,0 0 0,0 0 0,1 0 0,-1 0 0,1 0 0,-1 0 0,1 0 0,-1 0 0,1 1 0,0-1 0,-1 0 0,3 1 0,-3 0 0,0 0 0,-1 0 0,1 1 0,0-1 0,-1 0 0,1 1 0,0-1 0,-1 1 0,1-1 0,0 0 0,-1 1 0,1 0 0,-1-1 0,1 1 0,-1-1 0,1 1 0,-1 0 0,0-1 0,1 1 0,-1 0 0,0-1 0,1 1 0,-1 0 0,0 0 0,0-1 0,0 2 0,2 9 0,-1-1 0,0 1 0,0 0 0,-2 11 0,1-16 0,0 7 0,-1 0 0,-1 0 0,0 0 0,-1 0 0,0 0 0,-1 0 0,0 0 0,-1-1 0,-1 0 0,0 0 0,-9 14 0,-67 105 0,49-62 0,25-51 0,0 0 0,-1 0 0,-13 18 0,17-29-75,-10 12-183,1 1 0,1 1 0,0 1 0,-9 23 0,17-28-6568</inkml:trace>
  <inkml:trace contextRef="#ctx0" brushRef="#br0" timeOffset="564.99">797 69 24575,'-1'6'0,"0"0"0,0-1 0,-1 1 0,0 0 0,0-1 0,-1 1 0,-6 9 0,1 2 0,-10 14 0,-1 0 0,-1-1 0,-27 30 0,-10 15 0,26-31 0,-2-1 0,-70 71 0,86-96 0,1 1 0,1 1 0,0 0 0,2 1 0,0 1 0,-12 30 0,6-2-1365,14-28-5461</inkml:trace>
  <inkml:trace contextRef="#ctx0" brushRef="#br0" timeOffset="1077.23">424 343 24575,'0'0'-8191</inkml:trace>
  <inkml:trace contextRef="#ctx0" brushRef="#br0" timeOffset="1353.09">748 517 24575,'0'0'-8191</inkml:trace>
</inkml:ink>
</file>

<file path=xl/ink/ink4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19:28.990"/>
    </inkml:context>
    <inkml:brush xml:id="br0">
      <inkml:brushProperty name="width" value="0.05" units="cm"/>
      <inkml:brushProperty name="height" value="0.05" units="cm"/>
    </inkml:brush>
  </inkml:definitions>
  <inkml:trace contextRef="#ctx0" brushRef="#br0">19 83 24575,'-1'0'0,"0"1"0,0-1 0,0 0 0,0 1 0,0-1 0,0 1 0,0-1 0,1 1 0,-1-1 0,0 1 0,0-1 0,1 1 0,-1 0 0,0-1 0,1 1 0,-1 0 0,0 0 0,1-1 0,-1 1 0,1 0 0,-1 0 0,1 0 0,0 0 0,-1 0 0,1 0 0,0 0 0,0 0 0,0 0 0,-1 0 0,1 0 0,0 0 0,0 0 0,1 1 0,-1 3 0,0-1 0,0 0 0,0 0 0,1 1 0,-1-1 0,3 6 0,-2-6 0,1-1 0,0 1 0,0 0 0,0-1 0,0 0 0,1 0 0,-1 0 0,1 0 0,0 0 0,0 0 0,0 0 0,0-1 0,0 0 0,1 0 0,-1 0 0,1 0 0,-1 0 0,1 0 0,0-1 0,-1 0 0,1 0 0,0 0 0,0 0 0,0-1 0,0 1 0,0-1 0,7 0 0,-7-1 0,0 1 0,1-1 0,-1 1 0,0-1 0,0-1 0,0 1 0,0 0 0,0-1 0,0 0 0,0 0 0,-1 0 0,1 0 0,0-1 0,-1 1 0,0-1 0,0 0 0,0 0 0,0 0 0,0-1 0,0 1 0,-1-1 0,0 1 0,0-1 0,0 0 0,2-5 0,-2 2 0,0 0 0,-1 0 0,0 0 0,0 0 0,-1 0 0,0 0 0,0 0 0,-1 1 0,0-1 0,0 0 0,-3-9 0,3 13 0,1 1 0,-1-1 0,0 1 0,0 0 0,0-1 0,0 1 0,0 0 0,-1 0 0,1 0 0,0 0 0,-1 0 0,0 0 0,0 0 0,1 1 0,-1-1 0,0 1 0,0-1 0,0 1 0,-1 0 0,1-1 0,0 1 0,0 0 0,-1 0 0,1 1 0,0-1 0,-1 1 0,1-1 0,-1 1 0,1 0 0,-1-1 0,1 1 0,-1 0 0,1 1 0,-4 0 0,1 0 0,0 0 0,0 0 0,0 1 0,0 0 0,1 0 0,-1 1 0,1-1 0,-1 1 0,1 0 0,0 0 0,0 0 0,0 1 0,0-1 0,1 1 0,-1 0 0,1 0 0,0 0 0,0 1 0,0-1 0,1 1 0,0 0 0,-3 6 0,2 0 0,-1 1 0,2-1 0,-1 1 0,2-1 0,-1 1 0,2 0 0,0-1 0,2 24 0,-1-30 0,1 0 0,-1-1 0,1 1 0,0-1 0,1 1 0,-1-1 0,1 0 0,0 1 0,6 5 0,-8-8 0,0-1 0,0 0 0,0 0 0,0 0 0,0 0 0,1 0 0,-1 0 0,0-1 0,1 1 0,-1 0 0,1-1 0,-1 1 0,1-1 0,2 1 0,-3-1 0,0 0 0,-1 0 0,1 0 0,0 0 0,0-1 0,0 1 0,0 0 0,0-1 0,-1 1 0,1-1 0,0 1 0,0-1 0,-1 1 0,1-1 0,0 1 0,0-1 0,-1 0 0,1 1 0,-1-1 0,1 0 0,-1 0 0,1 1 0,-1-1 0,1 0 0,-1 0 0,0 0 0,1-1 0,1-6-60,1-1 1,-2 1-1,1-1 0,-1 1 0,-1-1 1,0-16-1,0 13-887,0 3-5879</inkml:trace>
</inkml:ink>
</file>

<file path=xl/ink/ink4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0:00.841"/>
    </inkml:context>
    <inkml:brush xml:id="br0">
      <inkml:brushProperty name="width" value="0.05" units="cm"/>
      <inkml:brushProperty name="height" value="0.05" units="cm"/>
      <inkml:brushProperty name="color" value="#00A0D7"/>
    </inkml:brush>
  </inkml:definitions>
  <inkml:trace contextRef="#ctx0" brushRef="#br0">0 475 24575,'2'-4'0,"0"0"0,0 0 0,0 0 0,0 0 0,1 1 0,0-1 0,0 1 0,0 0 0,0 0 0,6-5 0,-4 3 0,139-139 0,-131 130 0,-1-1 0,-1 0 0,15-28 0,6-6 0,-28 43 0,7-11 0,1 1 0,0 1 0,1 0 0,1 0 0,21-17 0,-35 32 0,0 0 0,1-1 0,-1 1 0,1 0 0,-1-1 0,0 1 0,1 0 0,-1 0 0,1 0 0,-1-1 0,1 1 0,-1 0 0,1 0 0,-1 0 0,1 0 0,-1 0 0,1 0 0,-1 0 0,1 0 0,-1 0 0,1 0 0,-1 0 0,1 0 0,-1 1 0,1-1 0,-1 0 0,0 0 0,1 0 0,-1 1 0,1-1 0,0 1 0,6 15 0,-5 27 0,-2-39 0,-1 46 0,-3 0 0,-10 59 0,6-66 0,5-21 0,-1 1 0,-2-1 0,-7 22 0,-12 25 0,16-39 0,-3 0 0,-17 35 0,24-55 5,1 0-1,0 0 1,1 0-1,0 0 0,1 0 1,-2 15-1,-3 13-1400,2-17-5430</inkml:trace>
  <inkml:trace contextRef="#ctx0" brushRef="#br0" timeOffset="1058.79">1046 101 24575,'-64'-1'0,"-72"2"0,133-1 0,-1 1 0,1-1 0,0 1 0,0-1 0,-1 1 0,1 0 0,0 0 0,0 1 0,0-1 0,0 1 0,0-1 0,0 1 0,0 0 0,1 0 0,-1 0 0,0 0 0,1 1 0,0-1 0,0 1 0,0-1 0,0 1 0,0 0 0,0 0 0,1 0 0,-1 0 0,1 0 0,0 0 0,0 0 0,0 1 0,0-1 0,0 4 0,0-1 0,1 0 0,0 0 0,0 0 0,1 0 0,-1 0 0,1 0 0,0 0 0,1 0 0,0-1 0,0 1 0,0-1 0,0 1 0,1-1 0,0 0 0,0 0 0,0 0 0,5 5 0,17 19 0,1-2 0,2-1 0,60 46 0,-65-58 0,-1 2 0,0 1 0,-1 1 0,-1 0 0,23 28 0,-39-40 0,0 0 0,-1 0 0,0 1 0,0-1 0,-1 1 0,0 0 0,0-1 0,0 1 0,-1 0 0,1 11 0,-1 8 0,-3 40 0,0-26 0,2-33 0,0-1 0,0 0 0,-1 1 0,0-1 0,0 0 0,-1 1 0,0-1 0,0 0 0,0 0 0,-1 0 0,0-1 0,0 1 0,0 0 0,-1-1 0,1 0 0,-1 0 0,-1 0 0,1-1 0,-1 1 0,0-1 0,0 0 0,0 0 0,0-1 0,-1 1 0,1-1 0,-1 0 0,0-1 0,0 0 0,0 1 0,0-2 0,0 1 0,-1-1 0,1 0 0,0 0 0,-9-1 0,-47 2 0,-78-9 0,125 6-170,-1-1-1,1 0 0,0-1 1,0-1-1,1 0 0,-1-1 1,-24-13-1,23 6-6655</inkml:trace>
  <inkml:trace contextRef="#ctx0" brushRef="#br0" timeOffset="1831.09">2266 1 24575,'-8'0'0,"-1"1"0,1 0 0,-1 1 0,1 0 0,-1 0 0,1 1 0,0 0 0,0 0 0,1 1 0,-1 0 0,1 0 0,-13 9 0,-5 8 0,1 1 0,-24 27 0,-18 17 0,-151 132 0,189-167 0,0 1 0,2 0 0,1 3 0,-39 73 0,54-82 0,1 0 0,1 1 0,2 1 0,1-1 0,-3 43 0,4-36 0,2-24 0,1 1 0,0 0 0,1 0 0,0 0 0,1 0 0,3 17 0,-3-24 0,0-1 0,0 0 0,0 0 0,0-1 0,1 1 0,0 0 0,-1 0 0,1-1 0,0 1 0,0-1 0,1 1 0,-1-1 0,0 0 0,1 0 0,-1 0 0,1 0 0,0 0 0,0-1 0,-1 1 0,1-1 0,0 0 0,0 0 0,1 0 0,-1 0 0,0 0 0,5 0 0,0 0 0,-1 0 0,1 0 0,-1 0 0,1-1 0,0 0 0,-1-1 0,1 0 0,0 0 0,-1 0 0,0-1 0,1 0 0,-1-1 0,0 0 0,0 0 0,0 0 0,0-1 0,-1 0 0,1 0 0,-1 0 0,0-1 0,0 0 0,9-11 0,24-25 0,-26 30 0,-1-1 0,0 0 0,-1-1 0,-1-1 0,0 1 0,9-19 0,-6 5 0,-2 5 0,13-38 0,-22 55 0,0 0 0,-1 0 0,0-1 0,0 1 0,0 0 0,-1-1 0,0 1 0,0-1 0,0 1 0,-1 0 0,0-1 0,0 1 0,-1-6 0,1 9 0,0 0 0,0 0 0,0 0 0,0 0 0,0 1 0,0-1 0,0 0 0,0 1 0,-1-1 0,1 1 0,0-1 0,-1 1 0,0 0 0,1-1 0,-1 1 0,0 0 0,0 0 0,1 0 0,-1 0 0,-3 0 0,2 0 0,0 1 0,-1-1 0,1 1 0,0 0 0,-1 0 0,1 0 0,-1 1 0,1-1 0,0 1 0,-1 0 0,-3 1 0,-2 1 0,0 1 0,0 0 0,0 1 0,1 0 0,0 0 0,0 1 0,-11 10 0,-2 6-1365,2-2-5461</inkml:trace>
  <inkml:trace contextRef="#ctx0" brushRef="#br0" timeOffset="2390.52">2714 250 24575,'-7'1'0,"-1"-1"0,0 2 0,0-1 0,1 1 0,-1 0 0,1 1 0,-1 0 0,1 0 0,0 0 0,0 1 0,-8 6 0,-9 8 0,-36 33 0,46-38 0,-15 12 0,2 1 0,0 2 0,2 1 0,1 1 0,2 0 0,-34 61 0,51-78 0,1-1 0,0 1 0,1 0 0,0 1 0,1-1 0,0 0 0,1 16 0,6 96 0,-4-116 0,0-1 0,0 0 0,1 1 0,0-1 0,0 0 0,1 1 0,0-1 0,0-1 0,1 1 0,0 0 0,1-1 0,-1 0 0,1 0 0,1 0 0,-1-1 0,1 0 0,0 0 0,1 0 0,0-1 0,-1 0 0,2 0 0,-1 0 0,0-1 0,14 5 0,-4-3 0,-1-1 0,1-1 0,0 0 0,1-1 0,-1-1 0,1-1 0,-1 0 0,25-3 0,-30 0 0,-1 0 0,1 0 0,-1-2 0,0 1 0,0-1 0,0-1 0,0 0 0,-1-1 0,1 0 0,-1 0 0,-1-1 0,1-1 0,10-10 0,-5 1 0,-1 1 0,0-2 0,-1 0 0,-1-1 0,-1 0 0,-1 0 0,-1-1 0,0-1 0,-2 0 0,9-35 0,-11 28 0,4-11 0,-3-1 0,-1 1 0,-2-1 0,-3-48 0,0 85-57,0 0 0,-1-1 1,0 1-1,0 0 0,0-1 0,0 1 0,-1 0 0,1 0 0,-1 0 0,1 0 0,-1 0 1,0 0-1,-1 1 0,1-1 0,0 1 0,-1-1 0,1 1 0,-1 0 0,0 0 1,1 0-1,-1 0 0,0 0 0,-4-1 0,-12-4-6769</inkml:trace>
  <inkml:trace contextRef="#ctx0" brushRef="#br0" timeOffset="3071.03">3511 299 24575,'-11'1'0,"0"1"0,0 0 0,0 0 0,1 1 0,-1 0 0,1 1 0,0 0 0,0 1 0,0 0 0,0 1 0,1 0 0,0 0 0,-8 8 0,-5 4 0,1 1 0,1 2 0,-33 43 0,42-48 0,0 0 0,2 1 0,0 0 0,0 1 0,2 0 0,0 0 0,2 1 0,0 0 0,1 0 0,0 0 0,2 0 0,0 1 0,2 36 0,1-33 0,-2-8 0,2 0 0,-1-1 0,2 1 0,0 0 0,7 23 0,-7-34 0,-1 0 0,1 0 0,0-1 0,0 1 0,1 0 0,-1-1 0,1 0 0,0 1 0,0-1 0,0 0 0,0-1 0,0 1 0,1 0 0,-1-1 0,1 0 0,0 0 0,-1 0 0,1 0 0,0-1 0,0 1 0,0-1 0,0 0 0,1 0 0,5 0 0,0 0 0,1 0 0,0-1 0,0 0 0,-1-1 0,1-1 0,0 1 0,-1-2 0,0 1 0,1-1 0,-1-1 0,0 0 0,0 0 0,-1-1 0,18-12 0,-11 5 0,0 0 0,-1 0 0,-1-2 0,0 0 0,-1 0 0,-1-1 0,15-24 0,-19 24 0,0 0 0,-2 0 0,0-1 0,6-27 0,-6 22 0,16-39 0,9 4 0,-23 44 0,0-1 0,-1 0 0,-1 0 0,0-1 0,-1 0 0,3-15 0,3-15 0,-7 31 0,-1 0 0,-1 0 0,0 0 0,1-19 0,-3 27 0,-1 0 0,0-1 0,0 1 0,0 0 0,0 0 0,-1 0 0,0 0 0,0 0 0,0 0 0,0 0 0,-1 1 0,0-1 0,0 1 0,-7-8 0,8 10-32,0-1-1,0 0 1,-1 1-1,0-1 1,1 1-1,-1-1 1,0 1-1,0 0 1,0 1-1,0-1 1,-1 0-1,1 1 1,0 0-1,-1-1 1,1 1-1,-1 1 1,1-1-1,-1 0 1,0 1-1,1 0 1,-1 0-1,1 0 1,-1 0-1,0 1 1,1-1-1,-1 1 1,1 0-1,-1 0 1,1 0-1,0 1 1,-1-1-1,1 1 1,0-1-1,0 1 1,0 0-1,0 1 1,0-1-1,1 0 0,-1 1 1,1-1-1,-5 6 1,-5 6-6794</inkml:trace>
  <inkml:trace contextRef="#ctx0" brushRef="#br0" timeOffset="3677.47">1270 948 24575,'0'4'0,"0"6"0,4 5 0,1 4 0,5-1 0,0 1 0,3 2 0,-1 0 0,-3 2 0,2-3 0,-1-1 0,2 0 0,3 2 0,-1-3-8191</inkml:trace>
</inkml:ink>
</file>

<file path=xl/ink/ink4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1:11.874"/>
    </inkml:context>
    <inkml:brush xml:id="br0">
      <inkml:brushProperty name="width" value="0.05" units="cm"/>
      <inkml:brushProperty name="height" value="0.05" units="cm"/>
      <inkml:brushProperty name="color" value="#00A0D7"/>
    </inkml:brush>
  </inkml:definitions>
  <inkml:trace contextRef="#ctx0" brushRef="#br0">368 64 24575,'-29'-1'0,"1"-2"0,0-1 0,-54-16 0,-24-4 0,28 16-1365,62 4-5461</inkml:trace>
</inkml:ink>
</file>

<file path=xl/ink/ink4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1:57.169"/>
    </inkml:context>
    <inkml:brush xml:id="br0">
      <inkml:brushProperty name="width" value="0.05" units="cm"/>
      <inkml:brushProperty name="height" value="0.05" units="cm"/>
      <inkml:brushProperty name="color" value="#00A0D7"/>
    </inkml:brush>
  </inkml:definitions>
  <inkml:trace contextRef="#ctx0" brushRef="#br0">1311 2 24575,'-89'-2'0,"-99"4"0,-10 24 0,152-19 0,-42 11 0,58-11 0,-1-1 0,1-2 0,-44 2 0,35-5 0,-42 7 0,41-3 0,-40-1 0,-194-4-1365,251 0-5461</inkml:trace>
</inkml:ink>
</file>

<file path=xl/ink/ink4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22:02.428"/>
    </inkml:context>
    <inkml:brush xml:id="br0">
      <inkml:brushProperty name="width" value="0.05" units="cm"/>
      <inkml:brushProperty name="height" value="0.05" units="cm"/>
      <inkml:brushProperty name="color" value="#00A0D7"/>
    </inkml:brush>
  </inkml:definitions>
  <inkml:trace contextRef="#ctx0" brushRef="#br0">0 0 24575,'0'0'-8191</inkml:trace>
</inkml:ink>
</file>

<file path=xl/ink/ink4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26:22.838"/>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2594 130,'-5'-3,"0"0,0 0,-1 1,1 0,-1 0,0 0,1 0,-1 1,0 0,0 0,-10 1,-16-4,-4-2,1 2,-2 2,-47 2,42 1,-78-8,-394-43,392 43,-99-3,17 1,5 0,-655 9,838 0</inkml:trace>
</inkml:ink>
</file>

<file path=xl/ink/ink4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26:26.992"/>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4213 1,'-627'0,"598"1,0 2,-49 12,50-9,0-1,-57 2,-1671-9,932 3,788 1,-1 2,-43 9,45-6,0-2,-52 2,63-6,1 1,-27 6,1 0,4 0,30-5,0 0,-20 1,-37 5,53-5,-37 1,40-5</inkml:trace>
</inkml:ink>
</file>

<file path=xl/ink/ink4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26:31.378"/>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2650 1,'-36'2,"0"2,0 1,1 3,-40 12,26-7,-55 8,-4-6,-26 5,-189 2,-865-23,1123-2,-76-13,77 7,-80-1,131 9,1 0,-23-6,-3 0,24 6</inkml:trace>
</inkml:ink>
</file>

<file path=xl/ink/ink4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52:28.816"/>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7110 23,'-3'-3,"-1"1,1-1,-1 1,0 0,0 0,0 1,0-1,0 1,0 0,0 0,-1 0,-5 0,-59 0,47 2,-890 0,896 0,0 0,-28 7,27-4,0-1,-20 1,22-3,-10-1,0 1,-46 9,34-4,0-2,0-1,0-2,-39-4,-9 1,-466 2,526-2,-45-7,44 4,-43-1,-14 4,-152 5,204 1,1 2,-51 15,54-12,-1-2,0-1,-42 4,55-8,1 0,0 1,0 0,-21 9,22-7,-1-1,1 0,-1-1,1-1,-18 2,6-4,-163-2,167-1,1-1,0-1,0-1,0 0,1-2,-30-15,27 12,0 3,0 1,-1 1,0 1,-43-3,53 6,-64-4,-111 6,72 3,-2784-3,2858 3,24 2</inkml:trace>
</inkml:ink>
</file>

<file path=xl/ink/ink4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52:51.564"/>
    </inkml:context>
    <inkml:brush xml:id="br0">
      <inkml:brushProperty name="width" value="0.035" units="cm"/>
      <inkml:brushProperty name="height" value="0.035" units="cm"/>
    </inkml:brush>
  </inkml:definitions>
  <inkml:trace contextRef="#ctx0" brushRef="#br0">5798 1 24575,'-57'0'156,"-331"12"-1640,-69-1-2035,285-13 3239,-1984 1-8996,1232 1 8013,141 1 3806,1-1 4689,721 0-7148,43 0-2468</inkml:trace>
</inkml:ink>
</file>

<file path=xl/ink/ink5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58:54.160"/>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1850 430,'0'-4,"-1"0,0 0,0 0,-1 1,1-1,-1 0,1 1,-1-1,0 1,0 0,-1 0,1 0,-1 0,0 0,0 0,1 1,-2-1,1 1,0 0,0 0,-5-2,-12-7,1 2,-31-11,48 20,-18-6,-1 1,0 1,0 1,-30-1,-34-5,-87-12,122 15,-1 2,0 2,-54 4,5 1,-27-3,171 0,16 1,0-2,0-3,81-16,-97 9,-1-2,-1-2,52-25,-68 28,-6 3,-1-1,0 0,26-21,-44 31,7-7,0 1,0-1,11-14,-18 20,0 0,0 1,-1-1,1 0,-1 1,1-1,-1 0,1 0,-1 0,1 1,-1-1,0 0,1 0,-1 0,0 0,0 0,0 0,0 0,0 1,0-1,0 0,0 0,0 0,0 0,0 0,0 0,-1 0,1 0,0 1,-1-1,1 0,-1 0,1 0,-1 1,1-1,-1 0,1 0,-1 1,0-1,1 0,-1 1,0-1,0 1,1-1,-1 1,0 0,0-1,0 1,0 0,0-1,1 1,-1 0,0 0,0 0,0 0,0 0,-1 0,-25-3,0 1,0 1,-54 6,66-4,-23 4,1 3,-1 1,2 1,-40 18,19-8,-63 17,-57 22,-56 23,166-60,-333 121,374-134,-30 13,53-20,0-1,-1 1,1 0,0 0,0 0,0 1,0-1,1 0,-1 1,1 0,-1 0,-1 3,4-5,0-1,-1 1,1 0,0 0,0 0,0-1,0 1,0 0,0 0,0-1,0 1,1 0,-1 0,0 0,0-1,1 1,-1 0,0-1,1 1,-1 0,1-1,-1 1,1 0,-1-1,1 1,-1-1,1 1,-1-1,1 1,0-1,-1 1,2-1,26 15,-24-13,10 4,0-2,0 1,0-1,1-1,-1-1,22 1,92-4,-50-1,20 3,105-3,-18-19,-112 12,-28 3,62 0,-105 8,-10 4,-13 6,19-11,-11 4,0 0,-1-1,1 0,-1-1,0-1,-17 2,12-2,0 0,-29 9,-24 9,47-14,1 1,-46 19,57-21,-17 8,29-13,0 0,0 1,0-1,0 1,1-1,-1 1,0 0,0-1,0 1,0 0,1-1,-1 1,0 0,1 0,-1 0,1 0,-1 0,1 0,-1 0,0 1,2-1,-1 0,0 0,1-1,-1 1,1 0,-1-1,1 1,0 0,-1-1,1 1,0-1,-1 1,1-1,0 1,0-1,-1 1,1-1,0 0,0 1,0-1,-1 0,1 0,0 0,0 0,0 0,1 0,28 3,-26-3,175 0,-75-1,-79-1,-1-1,1-1,-1-1,37-13,22-4,-68 21,-13 6,-19 14,2-3,12-11,0 0,1 0,0 1,0-1,0 1,0-1,1 1,0 0,0 0,1 0,0-1,0 1,0 0,0 0,1 0,0 0,0-1,1 1,0 0,0-1,0 1,0-1,1 0,0 0,4 6,7 4</inkml:trace>
</inkml:ink>
</file>

<file path=xl/ink/ink5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7-08T14:58:55.358"/>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1077 488,'-6'-5,"0"0,-1 1,1-1,-1 2,0-1,0 1,-1 0,1 0,-1 1,1 0,-1 0,-13 0,-11-1,-59 5,42-1,-46-1,24-1,-139 15,128 3,107-27,1-1,-2-2,43-27,125-88,-150 99,64-47,-92 64,0-1,0 0,-2-1,22-29,-33 42,0 0,0-1,0 1,0 0,-1-1,1 1,0-1,-1 1,1-1,-1 1,1-1,-1 1,0-1,0 1,0-1,0 1,0-1,0 0,0 1,0-1,-1-1,0 2,0-1,0 1,1 0,-1 0,-1 0,1 0,0 0,0 0,0 0,-1 0,1 1,0-1,-1 0,1 1,0-1,-1 1,1-1,-2 1,-10-2,0 1,0 0,1 0,-17 3,17-2,-8 3,1 0,0 0,0 2,0 0,-19 9,-22 6,25-8,-47 23,49-20,-47 15,0 1,61-22,0-2,-1 0,-36 8,35-10,1 0,0 1,0 1,0 1,1 1,0 0,-23 17,42-26,-1 0,1 0,0 0,0 0,0 0,0 0,-1 0,1 0,0 0,0 0,0 0,0 1,-1-1,1 0,0 0,0 0,0 0,0 0,0 0,0 1,-1-1,1 0,0 0,0 0,0 0,0 1,0-1,0 0,0 0,0 0,0 0,0 1,0-1,0 0,0 0,0 0,0 1,0-1,0 0,0 0,0 0,0 0,0 1,0-1,0 0,1 0,-1 0,0 0,0 1,0-1,0 0,0 0,0 0,1 0,-1 0,15 4,20-3,-35-1,16 0,0-1,1-1,-1 0,0-1,-1-1,1 0,-1-1,1-1,-2 0,1-1,-1-1,21-14,-29 18,177-136,-161 120,-1 0,28-38,-49 58,0-1,1 0,-1 1,0-1,1 1,-1-1,1 1,-1 0,0-1,1 1,-1-1,1 1,-1 0,1-1,0 1,-1 0,1-1,-1 1,1 0,-1 0,1 0,1-1,1 11,-6 23,-11 18,-2-1,-2-1,-2 0,-30 51,42-86,1 2,0-1,1 1,0 0,2 0,0 0,0 1,2-1,0 1,1 0,1 18,0-34,0 1,0 0,0 0,1-1,-1 1,0 0,1-1,-1 1,1 0,0-1,0 1,-1-1,1 1,0-1,0 1,0-1,3 2,-3-2,0-1,0 1,0-1,0 1,0-1,0 0,0 0,1 1,-1-1,0 0,0 0,0 0,1 0,-1 0,0 0,0-1,0 1,0 0,2-1,7-4,0 0,-1 0,0-1,16-13,2-1,-18 16,0 1,0 0,0 0,0 0,0 1,1 1,-1-1,1 2,-1-1,13 2,-18-1,-1 0,1 0,-1 1,1 0,-1-1,1 1,-1 0,0 1,0-1,0 1,1-1,-1 1,-1 0,1 0,0 0,0 0,-1 1,1-1,-1 1,0 0,0-1,0 1,0 0,0 0,-1 0,1 1,-1-1,0 0,0 0,1 5,1 24,-2-1,-1 1,-6 46,2-57,0 0,-2-1,-13 36,1-5,12-33</inkml:trace>
</inkml:ink>
</file>

<file path=xl/ink/ink5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4:59:19.689"/>
    </inkml:context>
    <inkml:brush xml:id="br0">
      <inkml:brushProperty name="width" value="0.05" units="cm"/>
      <inkml:brushProperty name="height" value="0.05" units="cm"/>
      <inkml:brushProperty name="color" value="#00A0D7"/>
    </inkml:brush>
  </inkml:definitions>
  <inkml:trace contextRef="#ctx0" brushRef="#br0">0 213 24575,'151'-7'-1453,"183"-31"0,455-37-1228,-355 54-109,82 14 1828,-142 6-203,77-20 470,-282 11 695,93-1 0,-7 1 0,15-1 0,-107 11 501,-120 0 2006</inkml:trace>
</inkml:ink>
</file>

<file path=xl/ink/ink5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5:03:33.390"/>
    </inkml:context>
    <inkml:brush xml:id="br0">
      <inkml:brushProperty name="width" value="0.05" units="cm"/>
      <inkml:brushProperty name="height" value="0.05" units="cm"/>
      <inkml:brushProperty name="color" value="#00A0D7"/>
    </inkml:brush>
  </inkml:definitions>
  <inkml:trace contextRef="#ctx0" brushRef="#br0">4050 84 24575,'0'-3'0,"1"-1"0,-1 1 0,0 0 0,0 0 0,-1 0 0,1 0 0,-1-1 0,1 1 0,-1 0 0,0 0 0,0 0 0,0 0 0,-1 1 0,1-1 0,-1 0 0,1 0 0,-1 1 0,0-1 0,0 1 0,0-1 0,-1 1 0,1 0 0,0 0 0,-1 0 0,1 0 0,-1 1 0,0-1 0,0 1 0,0-1 0,1 1 0,-1 0 0,0 0 0,-1 0 0,1 1 0,0-1 0,0 1 0,0-1 0,-4 1 0,-2 1 0,0-1 0,0 1 0,0 1 0,0 0 0,0 0 0,1 1 0,-1 0 0,1 0 0,0 1 0,0 0 0,0 1 0,-10 6 0,-24 25 0,-70 77 0,79-78 0,-21 27-230,3 2-1,2 3 1,-45 82 0,-2 4 287,-43 77-1627,70-112 1570,-21 43 0,45-67 0,-93 142 0,59-105-721,42-69-68,-68 91 0,32-58 894,28-35 151,-64 65 1,39-55-86,-111 108 934,141-145-1040,-2-2 0,-1-2 0,-1-2 0,-1-2 0,-54 22 0,-87 26-33,130-55-32,-1-2 0,-102 14 0,151-29 0,-168 25 1472,104-20-1593,-122-6-1,80-2-92,73 2 214,7 1 0,-1-1 0,1-2 0,-1-1 0,-61-14 0,49 0 0,1-1 0,0-2 0,1-2 0,1-2 0,-49-37 0,68 43 201,0 0-1,2-2 0,1 0 0,0-2 1,1-1-1,-24-34 0,41 50-200,0-1 0,0 0 0,1 0 0,0 0 0,0-1 0,1 1 0,0 0 0,0-1 0,1 0 0,0 1 0,1-1 0,0 0 0,0 1 0,2-12 0,-1 15 0,0 1 0,0-1 0,0 1 0,0-1 0,1 1 0,0-1 0,-1 1 0,2 0 0,-1 0 0,0 0 0,1 0 0,0 0 0,0 0 0,0 1 0,0-1 0,1 1 0,-1 0 0,1 0 0,0 0 0,0 1 0,0-1 0,0 1 0,1 0 0,-1 0 0,0 1 0,1-1 0,4 0 0,22-2 0,1 2 0,0 1 0,56 5 0,-59-2 0,-4 1-219,0 1-1,0 2 0,0 0 1,-1 1-1,0 2 0,0 0 0,-1 2 1,22 13-1,13 11-768,95 75-1,-32-8-16,115 125-1,-211-199 1030,-2 1-1,39 62 0,27 72 137,-77-139-155,82 201-5,-57-125 0,-23-58 0,-3 0 0,-1 1 0,6 71 0,-2-19 0,-2 10 0,-5 0 0,-8 140 0,-2-83 0,3 410 2329,0-559-2175,0 1 1,1 0-1,1-1 0,0 1 0,0-1 0,2 0 1,0 0-1,0 0 0,1 0 0,0-1 1,2 0-1,-1 0 0,1 0 0,1-1 0,0 0 1,0-1-1,1 1 0,13 10 0,0-1-123,-10-9 56,0 0-1,21 13 1,-28-21-69,1 1 0,0-2 0,0 1 0,0-1 0,0 0 0,0 0 0,1-1 0,-1 1 0,11-1 0,229-1-758,-102-2 406,-84 3-110,-1-3 0,0-2 0,-1-3 1,61-14-1,2-16 444,125-57 0,-171 63 0,18-8-816,-52 22-3266</inkml:trace>
</inkml:ink>
</file>

<file path=xl/ink/ink5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5:03:20.642"/>
    </inkml:context>
    <inkml:brush xml:id="br0">
      <inkml:brushProperty name="width" value="0.05" units="cm"/>
      <inkml:brushProperty name="height" value="0.05" units="cm"/>
      <inkml:brushProperty name="color" value="#00A0D7"/>
    </inkml:brush>
  </inkml:definitions>
  <inkml:trace contextRef="#ctx0" brushRef="#br0">952 110 24575,'143'-2'0,"156"4"0,-126 18-1049,-118-14 964,-1 1 1,96 28-1,0-1 129,-99-22-111,-1 2-1,0 2 1,-1 2 0,85 45-1,-101-48 200,-18-9 68,-1 1 0,1 0-1,22 16 1,-34-21-177,-1-1 1,1 1-1,-1 0 0,0 0 0,0 0 1,0 1-1,0-1 0,0 0 1,0 1-1,-1-1 0,1 1 0,-1-1 1,0 1-1,1 0 0,-1 0 1,-1 0-1,1 0 0,0-1 0,-1 1 1,1 0-1,-1 0 0,0 0 1,0 0-1,0 0 0,-1 6 0,0-6-18,-1 1-1,1-1 0,-1 0 1,1 1-1,-1-1 0,0 0 1,0 0-1,0-1 0,-1 1 1,1 0-1,-1-1 0,1 1 1,-1-1-1,-6 4 0,-50 26-12,24-16 11,30-13-3,-13 7 0,0 1 0,0 0 0,-20 19 0,34-26 0,-1 1 0,0 0 0,1 0 0,0 0 0,1 0 0,-1 1 0,1-1 0,0 1 0,0 0 0,0 0 0,1 0 0,0 0 0,1 1 0,-3 12 0,3-10 0,0 0 0,1-1 0,0 1 0,0 0 0,1 0 0,0 0 0,1 0 0,2 9 0,-2-14 0,0 0 0,0 0 0,0 1 0,0-1 0,1 0 0,0-1 0,-1 1 0,1 0 0,1-1 0,-1 0 0,0 1 0,1-1 0,0-1 0,0 1 0,0 0 0,8 3 0,15 7 0,6 3 0,56 20 0,-7-9-362,107 52 0,-34-14-745,-102-45 435,0 2 1,-2 2-1,65 42 1,-39-15 149,82 62-788,-104-67 2166,-20-20-241,-2 1 0,-1 2 1,-2 1-1,33 42 1,-59-66-562,0 0 1,-1 0 0,0 0 0,0 1 0,0-1 0,-1 1 0,0 0 0,0-1 0,-1 1 0,0 0 0,0 0 0,0 0 0,-1 0-1,0 0 1,-1 0 0,1 0 0,-2 0 0,1 0 0,0 0 0,-1-1 0,-1 1 0,1 0 0,-1-1 0,0 0 0,0 0 0,-1 0 0,0 0-1,0 0 1,0-1 0,-1 1 0,1-1 0,-2 0 0,1-1 0,0 1 0,-1-1 0,0 0 0,0-1 0,0 1 0,0-1 0,0 0-1,-1-1 1,1 1 0,-10 1 0,-32 6-124,1-3-1,-75 3 0,-99-11-273,83-1 249,-226 2 94,357-1 25,0 1 0,-1-1 1,1 0-1,0-1 0,0 0 0,0 0 0,0 0 0,1-1 0,-1 0 0,1 0 1,-9-7-1,-4-3 88,0-2 1,-19-19 0,32 27-111,2 4 7,1-1 0,-1 0 0,1 0 0,0 0 0,0-1 0,0 1 0,1-1 0,0 0 0,0 0 0,0 1 0,-2-11 0,2 3-381,0-1-1,1 1 1,1-23 0,1 17-6455</inkml:trace>
  <inkml:trace contextRef="#ctx0" brushRef="#br0" timeOffset="529.96">5884 300 24575,'-89'-2'0,"-99"4"0,161 2-34,0 0 0,0 2 0,1 1 0,-1 2-1,1 0 1,1 1 0,-37 22 0,16-5-304,2 2 0,-80 68 0,-180 204-500,261-253 821,3 3 0,-58 94 0,86-120 238,1 0-1,1 1 0,1 0 0,-9 45 1,15-59-106,0 0 1,1 0 0,1 1-1,0-1 1,0 1 0,1 0-1,1-1 1,0 1 0,4 14-1,-4-21-118,1-1 0,0 0-1,0 0 1,0 0-1,1 0 1,0-1-1,0 1 1,0-1 0,0 0-1,0 0 1,1 0-1,0 0 1,0 0-1,0-1 1,0 1 0,1-1-1,0 0 1,-1-1-1,1 1 1,0-1 0,0 0-1,0 0 1,8 1-1,3 1 4,0-1 0,-1-1 0,1-1 0,0 0 0,0-1 0,0-1 0,0 0 0,27-7 0,-18 2 0,0-1 0,0-2 0,-1 0 0,36-20 0,-55 26 0,36-18 0,-2-2 0,-1-1 0,-1-2 0,39-35 0,-56 42 0,28-35 0,-42 47 0,0-1 0,-1-1 0,0 1 0,0-1 0,-1 0 0,0 0 0,0 0 0,2-11 0,-6 17 0,1 1 0,-1 0 0,0 0 0,1 0 0,-1 0 0,0-1 0,0 1 0,-1 0 0,1 0 0,0 0 0,-1 0 0,1 0 0,-1 0 0,0-1 0,0 1 0,1 1 0,-2-1 0,1 0 0,0 0 0,0 0 0,0 0 0,-1 1 0,1-1 0,-1 1 0,1-1 0,-1 1 0,0-1 0,0 1 0,1 0 0,-1 0 0,0 0 0,0 0 0,0 0 0,0 0 0,0 1 0,-1-1 0,1 1 0,0-1 0,-3 1 0,-11-2 0,0 0 0,-1 1 0,1 1 0,-21 2 0,14 0 0,6-2 0,8 0 0,-1 0 0,0 0 0,1 1 0,-1 0 0,1 0 0,-1 1 0,1 1 0,-1 0 0,1 0 0,0 0 0,1 1 0,-9 5 0,-19 13 0,-49 22 0,53-30 0,2 2 0,-47 32 0,76-48-3,1 0 1,-1 1-1,1-1 0,0 0 0,-1 0 0,1 1 0,-1-1 1,1 0-1,0 1 0,-1-1 0,1 0 0,-1 1 0,1-1 1,0 0-1,-1 1 0,1-1 0,0 1 0,0-1 0,0 1 1,-1-1-1,1 1 0,0-1 0,0 1 0,0-1 0,0 1 1,0-1-1,0 1 0,0-1 0,0 1 0,0-1 0,0 1 1,0-1-1,0 1 0,17 6 189,38-7-952,-49 0 77,14-1-6137</inkml:trace>
  <inkml:trace contextRef="#ctx0" brushRef="#br0" timeOffset="1727.31">7260 279 24575,'-15'16'0,"2"0"0,-1 1 0,2 1 0,-13 23 0,-36 82 0,11-19 0,-50 90-1987,91-175 1987,2 1 0,1 1 0,0 0 0,2-1 0,0 2 0,-2 33 0,3-20 0,-1 1 628,2 0 0,4 61 0,-1-92-622,0 0 0,-1 0 0,1 0 0,1-1 0,-1 1 0,1 0 0,0-1 0,0 1 0,0-1 0,1 0 0,-1 0 0,1 1 0,0-2 0,0 1 0,7 6 0,-4-5-4,1 0 0,-1-1 0,1 0 0,0 0-1,0-1 1,1 1 0,-1-2 0,16 5 0,6-2-5,1-1 1,0-1 0,-1-2 0,32-2 0,-57 1 3,9 0-1,6 0 0,-1 0 0,0-1 0,1-1 0,-1-1 0,0 0 0,-1-1 0,1-1 0,27-12 0,3-6-46,144-75-740,-156 76 636,0-1-1,-2-2 1,36-33 0,-20 13 107,-3 2-100,71-80 0,-109 109 143,0-1 0,-1 0 0,-1 0 0,0-1 0,-1 0 0,5-24 0,5-8 0,-9 27 176,-2 1 1,0 0-1,-1-1 0,-1 0 0,-1 0 0,-1 0 1,-1 0-1,-1 0 0,-6-39 0,4 51-176,0 0 0,0 0 0,-1 1 0,0-1 0,-1 1 0,0 0 0,0 1 0,-1-1 0,0 1 0,-10-10 0,-3-2 0,-2 1 0,-29-20 0,41 33 0,0 0 0,-1 0 0,0 1 0,0 0 0,0 1 0,0 0 0,0 1 0,-1 0 0,1 1 0,-1 0 0,1 0 0,-1 1 0,1 0 0,-20 4 0,17-2 0,0 0 0,0 1 0,0 1 0,0 0 0,0 1 0,1 0 0,0 1 0,0 1 0,0-1 0,1 2 0,-12 9 0,12-6-136,0 1-1,0 0 1,1 0-1,1 1 1,0 1-1,1-1 1,0 1-1,1 1 0,-5 15 1,5-12-6690</inkml:trace>
  <inkml:trace contextRef="#ctx0" brushRef="#br0" timeOffset="2100.44">8826 194 24575,'-61'62'0,"24"-26"0,1 2 0,2 1 0,-54 81 0,69-87 0,2 0 0,-23 61 0,33-72 0,1 0 0,1 1 0,0 0 0,2 0 0,0 38 0,2-44 0,1 1 0,2-1 0,-1 0 0,2 0 0,7 27 0,-8-39 0,0 0 0,0 0 0,1 0 0,-1 0 0,1 0 0,0-1 0,1 1 0,-1-1 0,1 0 0,-1 0 0,1 0 0,1 0 0,-1-1 0,0 0 0,1 0 0,0 0 0,-1 0 0,1-1 0,0 1 0,0-1 0,11 2 0,18 4 0,1-1 0,0-2 0,0-1 0,0-2 0,66-5 0,-92 2 0,0-1 0,1-1 0,-1 1 0,-1-2 0,1 1 0,0-1 0,-1 0 0,9-7 0,62-46 0,-68 48 0,14-10 0,-1 0 0,0 0 0,40-44 0,-58 56 0,-2-1 0,1 1 0,-1-1 0,0-1 0,-1 1 0,0 0 0,0-1 0,-1 0 0,3-15 0,-2-4 0,0-50 0,-2 45-118,0 15 168,-1 0 1,-1 0-1,0 0 0,-7-27 1,7 40-116,0 1 0,-1-1-1,0 1 1,1 0 0,-2 0 0,1-1 0,0 1 0,-1 1-1,0-1 1,0 0 0,0 1 0,0-1 0,-1 1 0,1 0-1,-1 0 1,0 0 0,0 1 0,0-1 0,0 1-1,0 0 1,-1 0 0,-4-1 0,-10-2-6761</inkml:trace>
  <inkml:trace contextRef="#ctx0" brushRef="#br0" timeOffset="2420.33">9673 406 24575,'-3'0'0,"0"1"0,-1 0 0,1 0 0,0 0 0,0 1 0,0-1 0,0 1 0,0-1 0,0 1 0,1 0 0,-1 0 0,1 0 0,-4 3 0,-28 33 0,22-22 0,0 1 0,2 0 0,-1 0 0,2 1 0,0 0 0,2 1 0,0 0 0,-9 38 0,12-31 0,-14 107 0,16-112 0,2 0 0,0 1 0,1-1 0,6 27 0,-6-43 0,0 0 0,0-1 0,1 1 0,-1-1 0,1 0 0,0 1 0,1-1 0,-1 0 0,1 0 0,0 0 0,0-1 0,0 1 0,0-1 0,0 1 0,1-1 0,0 0 0,0 0 0,-1-1 0,2 1 0,-1-1 0,0 0 0,0 0 0,1 0 0,-1-1 0,1 0 0,-1 1 0,1-2 0,0 1 0,-1 0 0,1-1 0,0 0 0,0 0 0,-1 0 0,1-1 0,0 0 0,-1 0 0,1 0 0,0 0 0,-1 0 0,0-1 0,5-2 0,6-3 0,-1-1 0,0 0 0,-1 0 0,0-2 0,21-18 0,51-61 0,-80 82 0,4-3 1,-2-1 0,1 0 0,-2 0 0,1 0 0,-2-1-1,8-20 1,18-80-46,-23 80-24,0-14-30,-1-1 0,-3 1 0,-1-1 0,-6-57 0,2 20 56,0 73 68,0 0 1,-1 0 0,-1 0 0,0 0 0,0 0 0,-1 0 0,0 1 0,-1 0-1,0 0 1,-1 0 0,0 0 0,0 1 0,-1 0 0,0 0 0,-1 1-1,0 0 1,0 0 0,-1 1 0,0 0 0,0 1 0,-1 0 0,1 0 0,-2 1-1,-14-6 1,2 3 14,-1 2 0,-31-4 0,45 8-205,0 1 0,0 1 0,0 0 0,0 0 0,0 1 0,0 1 0,0-1 0,-12 5 0,8-1-6661</inkml:trace>
  <inkml:trace contextRef="#ctx0" brushRef="#br0" timeOffset="5182.39">63 3242 24575,'49'-1'-5,"-12"0"-143,-1 1-1,0 1 0,0 3 0,0 0 0,49 14 1,-3 4 148,153 20 0,-235-42 0,59 12-393,91 30 1,-8-2-451,-82-22 770,-1 2 0,105 52 0,-111-48-509,-16-7 794,0 2-1,-1 1 1,-1 2-1,61 50 1,-93-69-118,0 0 1,0 0-1,0 1 1,0-1-1,-1 1 1,1 0-1,-1 0 1,0 0-1,0 0 0,0 0 1,-1 0-1,0 0 1,0 1-1,0-1 1,0 0-1,0 1 1,-1-1-1,0 1 1,0-1-1,0 0 1,0 1-1,-1-1 0,0 1 1,0-1-1,-2 7 1,-1-1-114,0 0 0,-1-1 1,0 0-1,0 0 0,-1 0 0,0 0 1,-1-1-1,0 0 0,-13 12 0,-11 5 19,-2-2 0,-1 0 0,0-3 0,-56 25 0,76-38 0,-9 6 0,-1 0 0,1 2 0,1 1 0,1 0 0,0 2 0,2 0 0,-24 28 0,41-43 0,0-1 0,0 1 0,0-1 0,1 1 0,-1 0 0,1-1 0,-1 1 0,1 0 0,0 0 0,0 0 0,1 0 0,-1 0 0,0 0 0,1 0 0,0 0 0,0 0 0,0 0 0,0 1 0,0-1 0,1 0 0,0 3 0,1-1 0,0-1 0,0 0 0,1 0 0,-1 0 0,1 0 0,0 0 0,0 0 0,1-1 0,-1 0 0,1 1 0,-1-1 0,1 0 0,6 3 0,78 47 7,21 14-108,-44-21-57,-2 3 1,109 108-1,-139-120 158,-1 1 0,-1 2 0,-3 1 0,30 56 0,-49-78 52,-1 1-1,-1 0 1,-1 0-1,-1 1 1,-1-1-1,0 1 1,-2 0 0,0 0-1,-2 0 1,-1 24-1,0-40-51,1 0 0,-1 0 0,0 0 0,0-1 0,-1 1 0,0 0 0,1-1 0,-2 1 0,1-1 0,0 0 0,-1 1 0,0-1 0,0 0 0,0-1 0,0 1 0,-1-1 0,1 1 0,-1-1 0,0 0 0,0 0 0,0 0 0,-8 3 0,-1-1 0,0 0 0,-1 0 0,1-1 0,-1-1 0,0-1 0,-24 2 0,-32 3 0,-115 5 0,102-10-460,-117-5-1299,187 2 1918,0-1-1,0 0 1,1-1-1,-1-1 1,1 0-1,-16-7 1,24 9-106,0 0-1,0 0 1,0 0 0,0-1 0,0 0 0,1 1 0,-1-2-1,1 1 1,-1 0 0,1 0 0,0-1 0,1 0 0,-1 0-1,1 0 1,-1 0 0,1 0 0,1 0 0,-1 0 0,0-1-1,-1-6 1,1 1-167,1-1 1,0 1-1,0-1 0,1 0 0,0 1 1,1-1-1,1 1 0,-1-1 0,1 1 1,1 0-1,5-14 0,2 8-6712</inkml:trace>
  <inkml:trace contextRef="#ctx0" brushRef="#br0" timeOffset="5685.71">4445 3750 24575,'-31'-1'0,"-1"1"0,-62 6 0,83-3 0,-1-1 0,0 1 0,1 1 0,0 0 0,0 0 0,0 1 0,1 1 0,-18 12 0,-266 217-1816,283-225 1533,-40 35-79,3 2 0,1 2-1,3 2 1,-58 87 0,-83 124-701,136-181 1328,-63 146 0,92-183-243,12-21 91,0 0 0,2 0-1,0 1 1,2-1 0,1 1 0,0 1-1,2-1 1,1 0 0,6 48 0,-6-68-15,1 1 1,0-1-1,0 1 1,1 0 0,-1-1-1,1 0 1,0 1 0,0-1-1,1 0 1,-1 0-1,1 0 1,0-1 0,0 1-1,0 0 1,0-1 0,1 0-1,-1 0 1,1 0 0,0 0-1,0-1 1,0 1-1,0-1 1,0 0 0,1 0-1,-1-1 1,1 1 0,-1-1-1,7 1 1,13 2 9,1-1 0,-1-1 0,1-1 1,30-3-1,-23 1-216,-7 0 102,1-2-1,0-1 0,-1-1 0,0-1 1,0-1-1,0-1 0,-1-2 0,31-16 1,-20 7-146,-1-1 0,-1-2 0,-1-2 0,51-48-1,-77 66 196,-1-1-1,1 0 1,-1 0-1,-1 0 1,0-1-1,0 0 1,0 1-1,-1-1 1,0-1-1,0 1 1,-1 0-1,2-15 1,-1 2 24,-2 0 0,0-1 0,-5-41 0,4 60-67,0 0 0,-1 0 0,1 0 0,-1 0 0,0 1 0,0-1 0,0 0 0,0 0 0,-1 1 0,1-1 0,-1 1 0,1-1 0,-1 1 0,0-1 0,0 1 0,0 0 0,0 0 0,-3-2 0,1 2 0,0-1 0,0 1 0,0 0 0,0 1 0,-1-1 0,1 1 0,0 0 0,-1 0 0,1 0 0,-10 0 0,3 1 0,-1 1 0,1 0 0,-1 0 0,1 1 0,0 1 0,-1 0 0,1 0 0,-17 9 0,9-1 0,0 2 0,1 0 0,1 1 0,0 1 0,1 0 0,-16 20 0,-1 0 0,12-12 0,2 2 0,1 1 0,-21 38 0,35-54-36,0 0 0,1 0 0,0 0 0,0 0 0,2 0 1,-1 1-1,1-1 0,1 1 0,-1-1 0,2 1 0,1 9 0,-1 3-898,-1-4-5892</inkml:trace>
  <inkml:trace contextRef="#ctx0" brushRef="#br0" timeOffset="5837.03">4296 5782 24575,'0'11'0,"-1"0"0,-1 0 0,1 1 0,-2-1 0,0-1 0,0 1 0,-1 0 0,-8 15 0,-4 5 0,-31 40 0,33-52 0,1 1 0,1 0 0,1 0 0,0 1 0,-11 33 0,22-52-91,-1-1 0,0 1 0,1 0 0,-1 1 0,1-1 0,0 0 0,0 0 0,0 0 0,0 0 0,0 0 0,0 0 0,0 0 0,1 0 0,1 4 0</inkml:trace>
  <inkml:trace contextRef="#ctx0" brushRef="#br0" timeOffset="6629.39">5863 4110 24575,'8'-7'0,"0"0"0,0 1 0,1 0 0,0 1 0,0 0 0,0 0 0,16-5 0,74-19 0,-51 16 0,63-9 0,-8 1 0,77-12 0,39-19 0,-168 38 0,85-36 0,-28-2 0,-106 52 0,-1 0 0,0-1 0,0 1 0,0-1 0,0 1 0,0-1 0,0 0 0,0 1 0,0-1 0,0 0 0,0 0 0,-1 1 0,1-1 0,0 0 0,0 0 0,-1 0 0,1 0 0,-1 0 0,2-1 0,-3 1 0,1 0 0,0 1 0,-1-1 0,1 1 0,-1-1 0,1 1 0,-1 0 0,1-1 0,-1 1 0,1-1 0,-1 1 0,1 0 0,-1-1 0,1 1 0,-1 0 0,0 0 0,1 0 0,-1-1 0,0 1 0,1 0 0,-1 0 0,1 0 0,-2 0 0,-53-2 0,51 2 0,-9 1 0,0 1 0,1 1 0,0 0 0,-1 0 0,1 1 0,1 1 0,-20 10 0,-22 8 0,15-7 0,1 2 0,-67 43 0,47-27 0,-4 7-334,2 1 0,1 3 0,2 3 0,-88 99 0,104-102 140,-66 95 0,81-102 61,-98 167-389,118-194 525,-14 26 116,1 1 0,-23 76 0,1 9-202,28-93 82,2 1 0,0 0 0,2 0 1,2 1-1,-5 59 0,10-63 351,-8 38 0,5-38-270,-2 39 0,6-57 90,0 1-1,1 0 0,0 0 0,0-1 1,1 1-1,1-1 0,0 1 1,5 11-1,-6-17-166,1 0 1,1 0-1,-1 0 0,1 0 1,-1 0-1,1-1 0,1 1 1,-1-1-1,0 0 1,1-1-1,0 1 0,0-1 1,0 0-1,1 0 1,-1 0-1,8 2 0,7 0-3,0-1 0,0 0 0,1-2 0,0 0 0,-1-1 0,1-1 0,31-4 0,20 1 0,56 4-193,161-6-1310,-220-7 931,1-2 0,108-39 1,-71 20 312,-83 26 211,-1-1-1,-1-1 1,1 0-1,-2-2 1,1-1-1,-2 0 1,1-2-1,-2 0 1,0-1-1,19-20 1,-21 18 77,-2 1 166,0 0-1,18-26 1,-28 36-115,-1-1-1,-1 0 1,1 0-1,-1-1 0,0 1 1,-1-1-1,0 1 1,0-1-1,-1 0 0,1-11 1,-1 12 35,0 0 0,-1 1 1,0-1-1,-1 0 0,1 0 0,-1 0 1,-1 0-1,1 1 0,-1-1 0,-1 0 1,1 1-1,-1 0 0,0 0 0,0-1 1,-1 2-1,1-1 0,-2 0 0,1 1 1,0 0-1,-1 0 0,0 0 0,-11-8 1,6 5-89,1 2-24,1-1 1,-1 1-1,0 0 1,0 1-1,0 0 1,-1 1-1,0 0 1,0 0-1,0 1 1,-16-3-1,2 2-11,-17-2 15,0 1 0,-47 1 0,75 5-20,-1 0-1,1 0 1,0 2-1,0-1 1,0 2-1,1-1 1,-1 2-1,1 0 1,0 0-1,-21 14 1,-248 192-557,274-204 665,-1 0-1,2 1 1,-1 0 0,1 0-1,0 0 1,1 1-1,-7 13 1,11-19-101,0-1 1,0 0 0,1 1-1,-1-1 1,0 1-1,1-1 1,0 0 0,-1 1-1,1-1 1,0 1-1,0-1 1,1 1 0,-1-1-1,0 1 1,2 2-1,-1-3 8,0 0-1,0-1 1,0 1 0,0-1-1,0 1 1,1-1-1,-1 1 1,1-1-1,-1 0 1,1 1-1,-1-1 1,1 0-1,0 0 1,0 0-1,-1-1 1,1 1-1,0 0 1,0-1-1,0 1 1,0-1-1,0 1 1,2-1-1,41 3-1366,-22-4-5461</inkml:trace>
  <inkml:trace contextRef="#ctx0" brushRef="#br0" timeOffset="6999.32">8318 4322 24575,'-22'0'0,"1"0"0,-1 2 0,-38 8 0,48-7 0,0 1 0,0 1 0,1 0 0,-1 0 0,1 1 0,1 1 0,-21 15 0,-39 38 0,-99 112 0,146-143-119,0 1 0,2 2 0,2 0 0,-30 65 0,44-84 118,0 0 1,0 0-1,2 0 0,-1 1 0,2-1 0,0 1 1,1 0-1,0 0 0,1-1 0,2 23 0,-2-31 5,1 0-1,0 1 1,0-1-1,0 0 1,1 0-1,-1 0 1,1 0-1,0 0 1,1-1-1,-1 1 1,1-1-1,0 1 1,0-1-1,0 0 1,1 0-1,0 0 1,-1-1-1,1 1 1,0-1-1,1 0 1,-1 0-1,1 0 0,-1-1 1,1 1-1,0-1 1,0 0-1,0-1 1,0 1-1,0-1 1,6 1-1,11 0 65,-1-1-1,1 0 1,-1-2-1,1-1 0,-1 0 1,0-2-1,34-9 1,-25 3-77,-1-1 0,-1-2 1,0-1-1,43-28 0,-41 23 9,2-1 0,0-2 0,-1-1 0,50-49 0,-22 18 0,-43 41 0,-1 0 0,0-2 0,12-16 0,-22 25 0,-1 0 0,0 0 0,0-1 0,-1 0 0,0 1 0,0-1 0,-1-1 0,1 1 0,-2 0 0,1 0 0,-1-1 0,1-8 0,-3 3 0,1 0 0,-2 0 0,0 1 0,0-1 0,-1 1 0,-1-1 0,0 1 0,0 0 0,-2 0 0,1 1 0,-1-1 0,-1 1 0,0 1 0,-10-12 0,-15-16 0,-1 1 0,-51-41 0,66 62 0,0 0 0,-1 2 0,0 0 0,-1 1 0,-1 1 0,0 1 0,-1 1 0,0 1 0,0 1 0,-27-6 0,20 5 0,-41-10 0,65 18 0,0 0 0,0 1 0,-1-1 0,1 1 0,0 0 0,-1 1 0,1-1 0,0 1 0,0 0 0,-9 3 0,13-4 5,0 1 0,-1 0 1,1 0-1,0-1 0,0 1 0,-1 0 0,1 0 0,0 0 0,0 0 0,0 1 0,0-1 0,0 0 0,0 0 0,1 0 1,-1 1-1,0-1 0,1 0 0,-1 1 0,1-1 0,-1 1 0,1-1 0,-1 3 0,3 33-1487,2-15-5344</inkml:trace>
  <inkml:trace contextRef="#ctx0" brushRef="#br0" timeOffset="7295.15">9080 4512 24575,'-2'1'0,"0"1"0,0-1 0,0 1 0,0 0 0,0 0 0,0 0 0,0 0 0,1 0 0,-1 0 0,1 1 0,-1-1 0,1 0 0,0 1 0,-1 2 0,-3 4 0,-3 3 0,1 0 0,1 1 0,-1 0 0,2 0 0,0 0 0,1 1 0,0-1 0,1 1 0,0 0 0,-1 17 0,-5 46 0,5-54 0,1 0 0,0 26 0,3-41 0,0-1 0,1 1 0,0-1 0,0 0 0,1 0 0,0 1 0,0-1 0,1 0 0,0-1 0,7 13 0,-5-9 0,1-1 0,0 1 0,1-1 0,0-1 0,0 1 0,1-1 0,0 0 0,1-1 0,-1 0 0,1 0 0,1-1 0,-1 0 0,1-1 0,0 0 0,20 7 0,0-5 0,-1-1 0,1-1 0,42 1 0,93-7 0,-62-1 0,-88 1 0,0 0 0,-1 0 0,1-1 0,-1-1 0,1-1 0,-1 0 0,0 0 0,0-2 0,16-7 0,-20 7 0,-1 0 0,0 0 0,1 0 0,-2-1 0,1-1 0,-1 0 0,0 0 0,-1 0 0,0-1 0,0 0 0,-1 0 0,9-18 0,-7 5 0,0-1 0,-1 0 0,-2-1 0,0 1 0,-2-1 0,0 0 0,-2 0 0,0 0 0,-2 0 0,0 0 0,-2 0 0,-1 0 0,-11-38 0,6 37-77,0 1-1,-2 0 0,-1 1 1,-1 0-1,-1 0 0,-1 2 1,0 0-1,-2 0 0,-1 2 1,-24-22-1,1 1 209,31 29-59,-1 0 1,0 0-1,0 2 0,-1-1 1,0 1-1,-1 1 0,0 0 1,-1 1-1,-14-6 0,-27-5-1437,38 14-5461</inkml:trace>
  <inkml:trace contextRef="#ctx0" brushRef="#br0" timeOffset="15872.24">677 1972 24575,'13'0'0,"-1"2"0,0 0 0,18 5 0,28 3 0,215-6-1810,80 6-841,971 96-7725,-107-76 8861,-503 0 1482,-149-1 35,842-24-2,-768-7 0,336 2 1780,-902 0 4632</inkml:trace>
  <inkml:trace contextRef="#ctx0" brushRef="#br0" timeOffset="16365.68">0 2459 24575,'11'4'-286,"1"0"1,-1-1-1,1 0 0,0-1 0,0 0 1,21 0-1,8 2-212,223 20-1649,-18-3 243,706 84-7012,17-46 7920,5-40 1074,1458-15-78,-1279-6 0,570 2 105,-1125 0 2125,-550 0 3627</inkml:trace>
</inkml:ink>
</file>

<file path=xl/ink/ink5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5:03:46.311"/>
    </inkml:context>
    <inkml:brush xml:id="br0">
      <inkml:brushProperty name="width" value="0.05" units="cm"/>
      <inkml:brushProperty name="height" value="0.05" units="cm"/>
      <inkml:brushProperty name="color" value="#00A0D7"/>
    </inkml:brush>
  </inkml:definitions>
  <inkml:trace contextRef="#ctx0" brushRef="#br0">1097 65 24575,'3629'0'-13942,"-3236"12"14044,-163-2-4,288 12 386,-324-13-311,152 3 690,-155-13 556,-18 1 1534,-87 0 4797,-117-1-7680,0 1-62,1 0-1,0 2 1,-50 9-1,56-6 12,1-2-1,-36 0 1,-23 4-674,9 0 421,-131-1 0,-30 1-925,-407 27-3427,-112-35 36,-377 1 2020,306 1 2042,145-29-121,3-31-23,622 53 643,-327-33 34,-203-19 2736,495 48-2496,2 0 1667,30 8 3292,101 5-612,6 4-3585,-15-1-1235,45 1 0,-43-5 188,0 2 0,0 2 0,47 13 0,-47-9 0,0-2 0,0-2 0,46 2 0,-9-3-190,74 13-1,3 1-22,101 3-1149,-146-13 1364,71 3-114,-64-12-456,118-2 472,-198-1 211,-1-2 1,38-11-1,17-2 69,-63 12 187,0-1-1,0 0 0,-1-2 0,25-13 0,-2 2-21,-25 10-1714,-2 1-5461</inkml:trace>
</inkml:ink>
</file>

<file path=xl/ink/ink5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5:03:56.369"/>
    </inkml:context>
    <inkml:brush xml:id="br0">
      <inkml:brushProperty name="width" value="0.05" units="cm"/>
      <inkml:brushProperty name="height" value="0.05" units="cm"/>
      <inkml:brushProperty name="color" value="#00A0D7"/>
    </inkml:brush>
  </inkml:definitions>
  <inkml:trace contextRef="#ctx0" brushRef="#br0">0 1 24575,'1'5'0,"0"1"0,0 0 0,0-1 0,1 1 0,2 5 0,3 10 0,1 7 0,18 38 0,-11-29 0,3 9 117,-5-16-254,-1 1 0,-2 0 1,-1 0-1,9 54 1,-15-46 136,3 0 0,1 0 0,2-1 0,25 70 0,-23-79 0,-2 0 0,-2 1 0,7 45 0,-8-34 0,13 41 0,-17-75-59,13 42-547,11 62 0,-23-90-5748</inkml:trace>
</inkml:ink>
</file>

<file path=xl/ink/ink5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5:04:00.439"/>
    </inkml:context>
    <inkml:brush xml:id="br0">
      <inkml:brushProperty name="width" value="0.05" units="cm"/>
      <inkml:brushProperty name="height" value="0.05" units="cm"/>
      <inkml:brushProperty name="color" value="#00A0D7"/>
    </inkml:brush>
  </inkml:definitions>
  <inkml:trace contextRef="#ctx0" brushRef="#br0">1424 1 24575,'-24'0'0,"0"1"0,-40 7 0,52-6 0,1 1 0,-1 1 0,1 0 0,0 1 0,0 0 0,0 1 0,-13 9 0,-121 76 0,87-49 0,-88 83 0,138-117 0,-174 160 0,116-104-330,3 2-1,3 3 0,-86 127 1,123-161 235,-36 74 0,52-93 72,1 0-1,0 1 0,1-1 1,1 1-1,1 1 0,0-1 1,0 26-1,3 2 24,9 79 0,-5-105 0,-1-1 0,2 0 0,1 0 0,0-1 0,1 1 0,1-2 0,10 18 0,19 29 122,-23-35 69,2-1 1,1 0 0,2-2 0,27 31-1,-15-23-26,-11-11-89,1 0 0,1-2 0,1 0 0,1-2 0,49 30 0,-44-33-76,-14-7 0,0 0 0,1 0 0,0-2 0,0 0 0,0-1 0,0-1 0,1 0 0,18 1 0,76 5 20,34-1-952,-100-8 914,61-2-98,-95 0 106,-1 0 0,1-1 1,-1-1-1,0 1 0,0-2 1,0 1-1,17-10 0,-8 1 27,-1-1 0,0-1 0,-1 0-1,-1-1 1,0-1 0,-1-1-1,-1 0 1,18-27 0,-25 29 101,-1-1 1,0 0-1,-1 0 1,0 0-1,-2 0 1,0-1-1,1-28 0,-2 32-92,0-2-26,-1 1 0,-1-1 0,0 0 0,0 0 0,-6-25 0,4 32 0,0 0 0,-1 0 0,0 0 0,0 0 0,-1 1 0,0-1 0,-1 1 0,1 0 0,-1 0 0,-1 1 0,-8-9 0,4 3 0,-1 1 0,-1 0 0,0 1 0,0 1 0,-1 0 0,0 0 0,0 1 0,-1 1 0,0 1 0,-1 0 0,-20-6 0,-16 0-193,-1 2 1,-1 2-1,-77-1 0,19 8-1553,-168 7 1731,241 0-96,0 1-1,0 1 1,1 3 0,-59 23-1,26-2-166,-87 54-1,139-75 578,0 1-1,0 1 0,1 1 1,1 0-1,0 1 1,-22 28-1,35-39-221,0 0 0,1 1 0,-1-1 0,1 0 0,0 1 0,0 0 0,1-1 0,-1 1 0,1 0 0,0 0 0,0 0 0,0 0 0,1 0 0,0 0 0,0 0 0,0 0 0,1 0 0,0 0 0,0 0 0,0 0 0,3 8 0,-1-6-86,0 0 0,1-1 0,0 1-1,0-1 1,0 0 0,1 0 0,0-1 0,0 1 0,0-1 0,1 0 0,0 0 0,0-1-1,0 0 1,7 4 0,6 1-50,1 0-1,-1-1 1,1-1-1,1-1 1,25 4 0,109 5-964,97 3-1946,-214-17-874</inkml:trace>
  <inkml:trace contextRef="#ctx0" brushRef="#br0" timeOffset="354.61">2800 1080 24575,'-5'1'0,"0"0"0,0 1 0,1 0 0,-1 0 0,0 0 0,1 1 0,0 0 0,-1-1 0,-4 6 0,-1-1 0,-35 25 0,3 1 0,0 2 0,-54 60 0,72-69 0,2-4 0,-36 50 0,39-44 0,2 1 0,0 1 0,-19 50 0,29-59 0,1 0 0,1 1 0,0 0 0,2 0 0,0 0 0,1 33 0,2-33 0,0-7 0,0 0 0,1 0 0,0 0 0,1-1 0,4 16 0,-4-26 0,0 1 0,0 0 0,0-1 0,1 1 0,-1-1 0,1 0 0,0 0 0,0 0 0,0 0 0,1-1 0,0 1 0,-1-1 0,1 0 0,0 0 0,0 0 0,1-1 0,-1 1 0,1-1 0,4 2 0,28 8-163,0 0 0,1-3 0,64 8 0,-50-12 92,1-3 0,-1-2-1,0-3 1,68-11-1,-97 9-203,0-1-1,0-1 1,-1-1-1,1 0 1,-2-2-1,1-1 1,-2-1-1,27-18 1,4-8 75,85-84 0,-117 103 370,0-1 1,24-33-1,-36 42-13,-1 1 1,0 0-1,-1-1 1,0 0-1,-1-1 0,0 1 1,-1 0-1,2-15 1,-1 0 122,-1 0 0,-1 0 0,-1 0 0,-1 0 0,-1 0 0,-7-35 0,6 55-280,-1 0 0,1 0 0,-1 1 0,0-1 0,0 0 0,-1 1 0,0 0 0,0 0 0,0 0 0,-1 0 0,1 1 0,-1 0 0,0 0 0,0 0 0,-1 0 0,-7-3 0,10 5 0,1 1 0,-1-1 0,0 1 0,0 0 0,0 0 0,0 0 0,0 0 0,0 1 0,0-1 0,0 1 0,0 0 0,0 0 0,0 0 0,0 0 0,0 1 0,0-1 0,0 1 0,0-1 0,0 1 0,0 0 0,1 0 0,-1 1 0,0-1 0,1 0 0,-1 1 0,0 0 0,1 0 0,0-1 0,-1 2 0,1-1 0,0 0 0,0 0 0,0 1 0,0-1 0,1 1 0,-3 3 0,3-5-36,0 1 0,0 0 0,0-1 1,0 1-1,0 0 0,0 0 0,0 0 0,1 0 0,-1 0 0,1 0 0,-1 0 0,1 0 0,0 0 0,0 0 0,0 0 0,0 0 0,0 0 1,0 0-1,0 0 0,1 0 0,-1-1 0,1 1 0,-1 0 0,1 0 0,0 0 0,0 0 0,0 0 0,0-1 0,0 1 0,0 0 0,0-1 1,1 1-1,-1-1 0,1 0 0,-1 1 0,1-1 0,1 1 0,11 4-6790</inkml:trace>
  <inkml:trace contextRef="#ctx0" brushRef="#br0" timeOffset="591.76">4451 1101 24575,'-8'36'0,"0"-7"0,0 24 25,-1 13-1017,-1 91 0,9-77 966,-1-43-82,1 0-1,3 0 1,10 67 0,-4-81 88,1 0 0,2 0-1,0-1 1,1 0 0,1-1 0,1 0 0,17 18 0,-20-25 204,1 0 0,0-1 1,0 0-1,2-1 0,-1-1 0,28 17 1,-31-22-68,2 0 0,-1-1 0,1 0 1,-1-1-1,1 0 0,1-1 0,-1-1 1,0 1-1,1-2 0,17 0 0,-20-1-117,0 0 0,-1-1 0,1-1 0,0 0 0,-1 0 0,0-1 0,0 0 0,0 0 0,0-1 0,0-1 0,0 1 0,-1-1 0,0-1 0,8-6 0,-7 4 0,0-1 0,0 0 0,-1-1 0,0 0 0,-1 0 0,0-1 0,0 1 0,-1-2 0,-1 1 0,6-17 0,5-24-125,-2 0 0,-3 0 0,-2-1 0,3-58 0,-7-218-651,-6 202 1007,1 114-247,-1-1-1,-1 0 1,0 1 0,-1-1 0,0 1-1,-1 0 1,-1 0 0,0 1 0,0-1-1,-1 1 1,-8-12 0,1 6-6810</inkml:trace>
</inkml:ink>
</file>

<file path=xl/ink/ink5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0:11.728"/>
    </inkml:context>
    <inkml:brush xml:id="br0">
      <inkml:brushProperty name="width" value="0.05" units="cm"/>
      <inkml:brushProperty name="height" value="0.05" units="cm"/>
      <inkml:brushProperty name="color" value="#00A0D7"/>
    </inkml:brush>
  </inkml:definitions>
  <inkml:trace contextRef="#ctx0" brushRef="#br0">8813 0 24575,'-724'0'-568,"699"1"568,0 2 0,-28 6 0,26-4 0,-42 2 0,-71 6 0,-24-1 0,-2520-13 568,2659 3-568,0 0 0,-28 7 0,26-4 0,-42 3 0,-506-7 0,278-3 0,-1844 2 0,2111 2 0,1 1 0,0 1 0,-45 13 0,46-9 0,-1-2 0,0-1 0,-48 2 0,-1266-8-1365,1321 1-5461</inkml:trace>
</inkml:ink>
</file>

<file path=xl/ink/ink5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0:12.645"/>
    </inkml:context>
    <inkml:brush xml:id="br0">
      <inkml:brushProperty name="width" value="0.05" units="cm"/>
      <inkml:brushProperty name="height" value="0.05" units="cm"/>
      <inkml:brushProperty name="color" value="#00A0D7"/>
    </inkml:brush>
  </inkml:definitions>
  <inkml:trace contextRef="#ctx0" brushRef="#br0">1 1 24575,'14'1'0,"1"2"0,-1 0 0,0 0 0,0 1 0,0 1 0,0 1 0,-1 0 0,17 10 0,43 17 0,-38-22-451,0-2 0,0-1 0,73 6 0,111-11-958,-187-3 724,183 12 214,-23 0 564,672-11-3740,-412-2 2285,-200-12 708,-24 1 610,-173 11 1836</inkml:trace>
</inkml:ink>
</file>

<file path=xl/ink/ink6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7-08T12:30:31.801"/>
    </inkml:context>
    <inkml:brush xml:id="br0">
      <inkml:brushProperty name="width" value="0.05" units="cm"/>
      <inkml:brushProperty name="height" value="0.05" units="cm"/>
      <inkml:brushProperty name="color" value="#00A0D7"/>
    </inkml:brush>
  </inkml:definitions>
  <inkml:trace contextRef="#ctx0" brushRef="#br0">5704 227 24575,'0'-2'0,"-1"0"0,0 0 0,1 1 0,-1-1 0,0 1 0,0-1 0,0 1 0,0-1 0,0 1 0,0-1 0,0 1 0,-1 0 0,1 0 0,0-1 0,-1 1 0,1 0 0,-1 0 0,1 0 0,-1 1 0,1-1 0,-1 0 0,-2 0 0,-39-13 0,12 8 0,8 1 0,0 0 0,0-1 0,-23-11 0,29 12 0,0 0 0,-1 1 0,1 1 0,-1 1 0,1 0 0,-1 1 0,0 1 0,-27 4 0,19-3 0,-1 0 0,-46-6 0,-15-6-434,-95-1-1,-92 13-994,103 1 1037,-846-2-739,983-2 1130,-54-9-1,52 5 0,-45-1-1,-730 5 652,390 4 243,379-2-1187,0 2-1,-73 12 0,61-1 1255,-106 39-1,132-43-908,-46 10 0,48-13 16,0 1 1,-37 14 0,22-5-34,-45 11 0,-31 12-46,84-26 13,15-6 0,0 0 0,0 2 0,-24 15 0,-44 25 0,61-36 0,2 0 0,-41 30 0,-39 31 0,-18 14 0,82-52 53,2 2 1,-49 61 0,53-48-251,2 1 1,2 2 0,3 0 0,-33 93-1,27-72 197,23-55 0,1 1 0,0 0 0,2 0 0,0 1 0,2-1 0,-5 28 0,-18 190 12,8-80-147,10-79-121,2-28 77,-1 67 0,10-65 415,10 84-1,-7-112-156,2 0 0,1 0-1,0-1 1,2 1-1,15 28 1,2-9 225,1-1 0,3-1 0,1-1 0,41 41 0,-58-68-304,0-1 0,2-1 0,0-1 0,29 19 0,78 34 0,-88-48 0,39 17-1284,135 39-1,-119-44-314,-46-16 1476,1-3 1,53 6 0,54 11 193,209 55-656,-269-67 42,184 7 0,136 3 125,-18 0 501,-63-1-83,4 1 0,-95-13-78,27 1-14,528-14 92,-760 0-56,-1-2 0,1-1 0,52-14 0,97-38-296,-88 25 278,290-103 247,-178 59-2935,-108 35 1818,155-88 0,-33 15 729,-174 91 215,331-169 0,-279 131 208,226-141-553,-114 57 2857,-96 66-1997,-66 47-535,81-67 0,-84 55 890,76-87 1,-113 115-692,-1 0 0,0-1-1,-1 0 1,-1-1-1,8-24 1,9-22 197,-17 46-280,0-1-1,-2-1 0,0 1 1,-1-1-1,-1 1 1,0-25-1,-4-119 2052,-2 75-2262,4 59 121,-3-1 0,0 0 0,-2 1 0,0-1 0,-2 1 1,-15-41-1,21 69-6,-12-31-127,0 0-1,-31-52 1,-3-5 127,6 10 0,1 12 1453,-71-92 1,-22 24-966,122 124-301,-21-15-187,-1 2 0,-1 1 0,0 1 0,-2 2 0,-42-18 0,41 20-104,22 10-54,1 0 1,-2 1-1,1 0 0,-1 1 1,1 0-1,-1 2 1,-23-4-1,18 7-6668</inkml:trace>
</inkml:ink>
</file>

<file path=xl/persons/person.xml><?xml version="1.0" encoding="utf-8"?>
<personList xmlns="http://schemas.microsoft.com/office/spreadsheetml/2018/threadedcomments" xmlns:x="http://schemas.openxmlformats.org/spreadsheetml/2006/main">
  <person displayName="roy idan" id="{3386D752-123E-4880-9167-9955D075F526}" userId="7b40fc49254e5785" providerId="Windows Live"/>
</personList>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41" dT="2025-07-07T13:15:43.97" personId="{3386D752-123E-4880-9167-9955D075F526}" id="{52AF3866-919F-42CD-8936-4885CD323457}">
    <text>אנו מבינים לבד שזה הערך גם אחרי שצבר ריבית וגם אחרי שהיה צמוד למדד כי כתבו שהיא צברה את הסכום המיוחל כלומר 300000</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1.xml"/><Relationship Id="rId4" Type="http://schemas.microsoft.com/office/2017/10/relationships/threadedComment" Target="../threadedComments/threadedComment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5264A-F3F4-4926-9CAF-D8777453466A}">
  <dimension ref="B2:K32"/>
  <sheetViews>
    <sheetView rightToLeft="1" topLeftCell="A15" workbookViewId="0">
      <selection activeCell="D30" sqref="D30"/>
    </sheetView>
  </sheetViews>
  <sheetFormatPr defaultRowHeight="13.8" x14ac:dyDescent="0.25"/>
  <sheetData>
    <row r="2" spans="2:11" ht="32.4" x14ac:dyDescent="0.55000000000000004">
      <c r="B2" s="158" t="s">
        <v>414</v>
      </c>
      <c r="C2" s="158"/>
      <c r="D2" s="158"/>
      <c r="E2" s="158"/>
      <c r="F2" s="158"/>
    </row>
    <row r="3" spans="2:11" ht="32.4" x14ac:dyDescent="0.55000000000000004">
      <c r="B3" s="159" t="s">
        <v>421</v>
      </c>
      <c r="C3" s="159"/>
      <c r="D3" s="159"/>
      <c r="E3" s="159"/>
      <c r="F3" s="159"/>
      <c r="G3" s="52"/>
      <c r="H3" s="52"/>
      <c r="I3" s="52"/>
      <c r="J3" s="52"/>
      <c r="K3" s="52"/>
    </row>
    <row r="4" spans="2:11" ht="32.4" x14ac:dyDescent="0.55000000000000004">
      <c r="B4" s="158" t="s">
        <v>415</v>
      </c>
      <c r="C4" s="158" t="s">
        <v>416</v>
      </c>
      <c r="D4" s="158"/>
      <c r="E4" s="158"/>
      <c r="F4" s="158"/>
    </row>
    <row r="5" spans="2:11" ht="32.4" x14ac:dyDescent="0.55000000000000004">
      <c r="B5" s="158"/>
      <c r="C5" s="158"/>
      <c r="D5" s="158"/>
      <c r="E5" s="158"/>
      <c r="F5" s="158"/>
    </row>
    <row r="6" spans="2:11" ht="32.4" x14ac:dyDescent="0.55000000000000004">
      <c r="B6" s="158" t="s">
        <v>417</v>
      </c>
      <c r="C6" s="158"/>
      <c r="D6" s="158"/>
      <c r="E6" s="158"/>
      <c r="F6" s="158"/>
    </row>
    <row r="29" spans="3:3" x14ac:dyDescent="0.25">
      <c r="C29" t="s">
        <v>418</v>
      </c>
    </row>
    <row r="30" spans="3:3" x14ac:dyDescent="0.25">
      <c r="C30" t="s">
        <v>419</v>
      </c>
    </row>
    <row r="32" spans="3:3" x14ac:dyDescent="0.25">
      <c r="C32" t="s">
        <v>420</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32006-427B-4080-A2CD-54F1914F9C6C}">
  <dimension ref="G2:S65"/>
  <sheetViews>
    <sheetView rightToLeft="1" tabSelected="1" zoomScale="85" zoomScaleNormal="85" workbookViewId="0">
      <selection activeCell="O20" sqref="O20"/>
    </sheetView>
  </sheetViews>
  <sheetFormatPr defaultRowHeight="13.8" x14ac:dyDescent="0.25"/>
  <cols>
    <col min="1" max="15" width="8.796875" style="1"/>
    <col min="16" max="16" width="30.796875" style="1" bestFit="1" customWidth="1"/>
    <col min="17" max="17" width="56.69921875" style="1" bestFit="1" customWidth="1"/>
    <col min="18" max="18" width="8.796875" style="1"/>
    <col min="19" max="19" width="19.19921875" style="1" bestFit="1" customWidth="1"/>
    <col min="20" max="16384" width="8.796875" style="1"/>
  </cols>
  <sheetData>
    <row r="2" spans="7:14" ht="30" x14ac:dyDescent="0.25">
      <c r="G2" s="81"/>
      <c r="H2" s="81"/>
      <c r="I2" s="82" t="s">
        <v>3</v>
      </c>
      <c r="J2" s="81"/>
      <c r="K2" s="81"/>
      <c r="L2" s="81"/>
      <c r="M2" s="81"/>
      <c r="N2" s="81"/>
    </row>
    <row r="4" spans="7:14" ht="15" x14ac:dyDescent="0.25">
      <c r="G4" s="2"/>
      <c r="H4" s="2"/>
      <c r="I4" s="2"/>
      <c r="J4" s="2" t="s">
        <v>357</v>
      </c>
      <c r="K4" s="2"/>
      <c r="L4" s="2"/>
      <c r="M4" s="2"/>
      <c r="N4" s="2"/>
    </row>
    <row r="5" spans="7:14" ht="15" x14ac:dyDescent="0.25">
      <c r="G5" s="2"/>
      <c r="H5" s="2" t="s">
        <v>296</v>
      </c>
      <c r="I5" s="2"/>
      <c r="J5" s="2"/>
      <c r="K5" s="2"/>
      <c r="L5" s="2"/>
      <c r="M5" s="2"/>
      <c r="N5" s="2"/>
    </row>
    <row r="6" spans="7:14" ht="15" x14ac:dyDescent="0.25">
      <c r="G6" s="2" t="s">
        <v>358</v>
      </c>
      <c r="H6" s="2"/>
      <c r="I6" s="2"/>
      <c r="J6" s="2"/>
      <c r="K6" s="2"/>
      <c r="L6" s="2"/>
      <c r="M6" s="2"/>
      <c r="N6" s="2"/>
    </row>
    <row r="7" spans="7:14" ht="15" x14ac:dyDescent="0.25">
      <c r="G7" s="2" t="s">
        <v>317</v>
      </c>
      <c r="H7" s="2"/>
      <c r="I7" s="2"/>
      <c r="J7" s="2"/>
      <c r="K7" s="2"/>
      <c r="L7" s="2"/>
      <c r="M7" s="2"/>
      <c r="N7" s="2"/>
    </row>
    <row r="8" spans="7:14" ht="15" x14ac:dyDescent="0.25">
      <c r="G8" s="2" t="s">
        <v>316</v>
      </c>
      <c r="H8" s="2"/>
      <c r="I8" s="2"/>
      <c r="J8" s="2"/>
      <c r="K8" s="2"/>
      <c r="L8" s="2"/>
      <c r="M8" s="2"/>
      <c r="N8" s="2"/>
    </row>
    <row r="9" spans="7:14" ht="15" x14ac:dyDescent="0.25">
      <c r="G9" s="2" t="s">
        <v>314</v>
      </c>
      <c r="H9" s="2"/>
      <c r="I9" s="2"/>
      <c r="J9" s="2"/>
      <c r="K9" s="2"/>
      <c r="L9" s="2"/>
      <c r="M9" s="2"/>
      <c r="N9" s="2"/>
    </row>
    <row r="10" spans="7:14" ht="15" x14ac:dyDescent="0.25">
      <c r="G10" s="2" t="s">
        <v>315</v>
      </c>
      <c r="H10" s="2"/>
      <c r="I10" s="2"/>
      <c r="J10" s="2"/>
      <c r="K10" s="2"/>
      <c r="L10" s="2"/>
      <c r="M10" s="2"/>
      <c r="N10" s="2"/>
    </row>
    <row r="11" spans="7:14" ht="15" x14ac:dyDescent="0.25">
      <c r="G11" s="2"/>
      <c r="H11" s="2"/>
      <c r="I11" s="2"/>
      <c r="J11" s="2"/>
      <c r="K11" s="2"/>
      <c r="L11" s="2"/>
      <c r="M11" s="2"/>
      <c r="N11" s="2"/>
    </row>
    <row r="12" spans="7:14" ht="15" x14ac:dyDescent="0.25">
      <c r="G12" s="2" t="s">
        <v>297</v>
      </c>
      <c r="H12" s="2"/>
      <c r="I12" s="2"/>
      <c r="J12" s="2"/>
      <c r="K12" s="2"/>
      <c r="L12" s="2"/>
      <c r="M12" s="2"/>
      <c r="N12" s="2"/>
    </row>
    <row r="13" spans="7:14" ht="15" x14ac:dyDescent="0.25">
      <c r="G13" s="2" t="s">
        <v>298</v>
      </c>
      <c r="H13" s="2"/>
      <c r="I13" s="2"/>
      <c r="J13" s="2"/>
      <c r="K13" s="2"/>
      <c r="L13" s="2"/>
      <c r="M13" s="2"/>
      <c r="N13" s="2"/>
    </row>
    <row r="22" spans="17:17" x14ac:dyDescent="0.25">
      <c r="Q22" s="1" t="s">
        <v>310</v>
      </c>
    </row>
    <row r="23" spans="17:17" x14ac:dyDescent="0.25">
      <c r="Q23" s="1" t="s">
        <v>359</v>
      </c>
    </row>
    <row r="25" spans="17:17" x14ac:dyDescent="0.25">
      <c r="Q25" s="1" t="s">
        <v>299</v>
      </c>
    </row>
    <row r="27" spans="17:17" x14ac:dyDescent="0.25">
      <c r="Q27" s="1" t="s">
        <v>300</v>
      </c>
    </row>
    <row r="31" spans="17:17" x14ac:dyDescent="0.25">
      <c r="Q31" s="81" t="s">
        <v>301</v>
      </c>
    </row>
    <row r="32" spans="17:17" x14ac:dyDescent="0.25">
      <c r="Q32" s="1" t="s">
        <v>302</v>
      </c>
    </row>
    <row r="33" spans="17:19" x14ac:dyDescent="0.25">
      <c r="Q33" s="1" t="s">
        <v>303</v>
      </c>
    </row>
    <row r="34" spans="17:19" x14ac:dyDescent="0.25">
      <c r="Q34" s="1" t="s">
        <v>304</v>
      </c>
    </row>
    <row r="35" spans="17:19" x14ac:dyDescent="0.25">
      <c r="Q35" s="1" t="s">
        <v>305</v>
      </c>
    </row>
    <row r="36" spans="17:19" x14ac:dyDescent="0.25">
      <c r="Q36" s="1" t="s">
        <v>360</v>
      </c>
    </row>
    <row r="39" spans="17:19" x14ac:dyDescent="0.25">
      <c r="Q39" s="1" t="s">
        <v>311</v>
      </c>
    </row>
    <row r="40" spans="17:19" x14ac:dyDescent="0.25">
      <c r="Q40" s="1" t="s">
        <v>307</v>
      </c>
      <c r="S40" s="1" t="s">
        <v>309</v>
      </c>
    </row>
    <row r="41" spans="17:19" x14ac:dyDescent="0.25">
      <c r="Q41" s="1">
        <v>150</v>
      </c>
      <c r="R41" s="1" t="s">
        <v>308</v>
      </c>
      <c r="S41" s="1">
        <v>80</v>
      </c>
    </row>
    <row r="43" spans="17:19" x14ac:dyDescent="0.25">
      <c r="Q43" s="1" t="s">
        <v>361</v>
      </c>
    </row>
    <row r="51" spans="13:18" x14ac:dyDescent="0.25">
      <c r="P51" s="1" t="s">
        <v>312</v>
      </c>
      <c r="R51" s="1" t="s">
        <v>307</v>
      </c>
    </row>
    <row r="52" spans="13:18" x14ac:dyDescent="0.25">
      <c r="P52" s="1">
        <f>42000+44000+46000+48000</f>
        <v>180000</v>
      </c>
      <c r="Q52" s="1" t="s">
        <v>308</v>
      </c>
      <c r="R52" s="1">
        <v>42000</v>
      </c>
    </row>
    <row r="53" spans="13:18" x14ac:dyDescent="0.25">
      <c r="M53" s="84">
        <v>42000</v>
      </c>
      <c r="N53" s="84">
        <v>0</v>
      </c>
    </row>
    <row r="54" spans="13:18" x14ac:dyDescent="0.25">
      <c r="M54" s="1">
        <v>42000</v>
      </c>
      <c r="N54" s="1">
        <v>1</v>
      </c>
      <c r="P54" s="161" t="s">
        <v>313</v>
      </c>
      <c r="Q54" s="161"/>
      <c r="R54" s="161"/>
    </row>
    <row r="55" spans="13:18" x14ac:dyDescent="0.25">
      <c r="M55" s="1">
        <v>44000</v>
      </c>
      <c r="N55" s="1">
        <v>2</v>
      </c>
    </row>
    <row r="56" spans="13:18" x14ac:dyDescent="0.25">
      <c r="M56" s="1">
        <v>46000</v>
      </c>
      <c r="N56" s="1">
        <v>3</v>
      </c>
      <c r="Q56" s="81" t="s">
        <v>301</v>
      </c>
    </row>
    <row r="57" spans="13:18" x14ac:dyDescent="0.25">
      <c r="M57" s="1">
        <v>48000</v>
      </c>
      <c r="N57" s="1">
        <v>4</v>
      </c>
      <c r="Q57" s="1" t="s">
        <v>302</v>
      </c>
    </row>
    <row r="58" spans="13:18" x14ac:dyDescent="0.25">
      <c r="Q58" s="1" t="s">
        <v>303</v>
      </c>
    </row>
    <row r="59" spans="13:18" x14ac:dyDescent="0.25">
      <c r="Q59" s="1" t="s">
        <v>304</v>
      </c>
    </row>
    <row r="60" spans="13:18" x14ac:dyDescent="0.25">
      <c r="Q60" s="1" t="s">
        <v>305</v>
      </c>
    </row>
    <row r="61" spans="13:18" x14ac:dyDescent="0.25">
      <c r="Q61" s="1" t="s">
        <v>306</v>
      </c>
    </row>
    <row r="63" spans="13:18" x14ac:dyDescent="0.25">
      <c r="Q63" s="83">
        <f>NPV(9%,M54,M55,M56,M57)-M53</f>
        <v>103090.88000941012</v>
      </c>
    </row>
    <row r="65" spans="17:17" x14ac:dyDescent="0.25">
      <c r="Q65" s="1" t="s">
        <v>422</v>
      </c>
    </row>
  </sheetData>
  <mergeCells count="1">
    <mergeCell ref="P54:R5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DC05C-04C7-475C-B864-A43A247460AF}">
  <dimension ref="I1:T26"/>
  <sheetViews>
    <sheetView rightToLeft="1" zoomScale="115" zoomScaleNormal="115" workbookViewId="0">
      <selection activeCell="D23" sqref="D23"/>
    </sheetView>
  </sheetViews>
  <sheetFormatPr defaultRowHeight="13.8" x14ac:dyDescent="0.25"/>
  <cols>
    <col min="1" max="12" width="8.796875" style="1"/>
    <col min="13" max="13" width="10.3984375" style="1" bestFit="1" customWidth="1"/>
    <col min="14" max="14" width="8.796875" style="1"/>
    <col min="15" max="15" width="39.59765625" style="1" customWidth="1"/>
    <col min="16" max="16384" width="8.796875" style="1"/>
  </cols>
  <sheetData>
    <row r="1" spans="13:20" x14ac:dyDescent="0.25">
      <c r="P1" s="1" t="s">
        <v>131</v>
      </c>
    </row>
    <row r="2" spans="13:20" x14ac:dyDescent="0.25">
      <c r="P2" s="1" t="s">
        <v>362</v>
      </c>
    </row>
    <row r="3" spans="13:20" x14ac:dyDescent="0.25">
      <c r="P3" s="1" t="s">
        <v>363</v>
      </c>
    </row>
    <row r="5" spans="13:20" x14ac:dyDescent="0.25">
      <c r="R5" s="85"/>
    </row>
    <row r="6" spans="13:20" x14ac:dyDescent="0.25">
      <c r="O6" s="85" t="s">
        <v>367</v>
      </c>
      <c r="P6" s="85"/>
      <c r="Q6" s="85"/>
      <c r="R6" s="85"/>
    </row>
    <row r="7" spans="13:20" x14ac:dyDescent="0.25">
      <c r="O7" s="85" t="s">
        <v>366</v>
      </c>
      <c r="P7" s="85"/>
      <c r="Q7" s="85"/>
      <c r="R7" s="85"/>
    </row>
    <row r="8" spans="13:20" x14ac:dyDescent="0.25">
      <c r="O8" s="85" t="s">
        <v>364</v>
      </c>
      <c r="P8" s="85"/>
      <c r="Q8" s="85"/>
      <c r="R8" s="85"/>
    </row>
    <row r="9" spans="13:20" x14ac:dyDescent="0.25">
      <c r="O9" s="85" t="s">
        <v>365</v>
      </c>
      <c r="P9" s="85"/>
      <c r="Q9" s="85"/>
      <c r="R9" s="85"/>
    </row>
    <row r="10" spans="13:20" x14ac:dyDescent="0.25">
      <c r="O10" s="85" t="s">
        <v>132</v>
      </c>
      <c r="P10" s="85"/>
      <c r="Q10" s="85"/>
      <c r="R10" s="85"/>
      <c r="S10" s="85"/>
      <c r="T10" s="85"/>
    </row>
    <row r="14" spans="13:20" x14ac:dyDescent="0.25">
      <c r="M14" s="1">
        <v>300000</v>
      </c>
      <c r="N14" s="1" t="s">
        <v>10</v>
      </c>
      <c r="O14" s="1" t="s">
        <v>133</v>
      </c>
    </row>
    <row r="15" spans="13:20" x14ac:dyDescent="0.25">
      <c r="O15" s="85" t="s">
        <v>368</v>
      </c>
    </row>
    <row r="16" spans="13:20" x14ac:dyDescent="0.25">
      <c r="O16" s="85" t="s">
        <v>135</v>
      </c>
    </row>
    <row r="17" spans="9:16" ht="14.4" thickBot="1" x14ac:dyDescent="0.3"/>
    <row r="18" spans="9:16" ht="28.2" thickBot="1" x14ac:dyDescent="0.3">
      <c r="M18" s="160">
        <f>300000*(1+2%)^4*(1+0.7%)^12*(1+1.4%)^6-1000</f>
        <v>382798.5400730074</v>
      </c>
      <c r="N18" s="81" t="s">
        <v>370</v>
      </c>
      <c r="O18" s="75" t="s">
        <v>369</v>
      </c>
    </row>
    <row r="20" spans="9:16" x14ac:dyDescent="0.25">
      <c r="M20" s="1" t="s">
        <v>134</v>
      </c>
    </row>
    <row r="21" spans="9:16" x14ac:dyDescent="0.25">
      <c r="M21" s="1" t="s">
        <v>83</v>
      </c>
    </row>
    <row r="23" spans="9:16" x14ac:dyDescent="0.25">
      <c r="I23" s="86"/>
      <c r="J23" s="86"/>
      <c r="K23" s="86"/>
      <c r="L23" s="86"/>
      <c r="M23" s="87" t="s">
        <v>42</v>
      </c>
      <c r="N23" s="87"/>
      <c r="O23" s="87"/>
      <c r="P23" s="86"/>
    </row>
    <row r="24" spans="9:16" x14ac:dyDescent="0.25">
      <c r="I24" s="86"/>
      <c r="J24" s="86"/>
      <c r="K24" s="86"/>
      <c r="L24" s="86"/>
      <c r="M24" s="86"/>
      <c r="N24" s="86" t="s">
        <v>371</v>
      </c>
      <c r="O24" s="86"/>
      <c r="P24" s="86"/>
    </row>
    <row r="25" spans="9:16" x14ac:dyDescent="0.25">
      <c r="I25" s="86"/>
      <c r="J25" s="86"/>
      <c r="K25" s="86"/>
      <c r="L25" s="86"/>
      <c r="M25" s="86"/>
      <c r="N25" s="86"/>
      <c r="O25" s="86"/>
      <c r="P25" s="86"/>
    </row>
    <row r="26" spans="9:16" x14ac:dyDescent="0.25">
      <c r="I26" s="86"/>
      <c r="J26" s="86"/>
      <c r="K26" s="86"/>
      <c r="L26" s="86"/>
      <c r="M26" s="86"/>
      <c r="N26" s="86"/>
      <c r="O26" s="86"/>
      <c r="P26" s="86"/>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FF04C-8DA8-431C-84A0-E4DCD5C7CF96}">
  <dimension ref="A1:R44"/>
  <sheetViews>
    <sheetView rightToLeft="1" zoomScale="70" zoomScaleNormal="70" workbookViewId="0">
      <selection activeCell="J46" sqref="J46"/>
    </sheetView>
  </sheetViews>
  <sheetFormatPr defaultRowHeight="13.8" x14ac:dyDescent="0.25"/>
  <cols>
    <col min="9" max="9" width="56.69921875" customWidth="1"/>
    <col min="10" max="10" width="23.8984375" customWidth="1"/>
    <col min="11" max="11" width="29.8984375" customWidth="1"/>
    <col min="14" max="14" width="4.09765625" customWidth="1"/>
    <col min="15" max="15" width="25.3984375" customWidth="1"/>
    <col min="16" max="16" width="37.5" customWidth="1"/>
    <col min="17" max="17" width="60.3984375" customWidth="1"/>
  </cols>
  <sheetData>
    <row r="1" spans="1:18" ht="15" x14ac:dyDescent="0.25">
      <c r="A1" s="2"/>
      <c r="B1" s="2"/>
      <c r="C1" s="2"/>
      <c r="K1" s="2" t="s">
        <v>131</v>
      </c>
      <c r="L1" s="2"/>
      <c r="M1" s="2"/>
      <c r="N1" s="2"/>
      <c r="O1" s="2"/>
      <c r="P1" s="2"/>
      <c r="Q1" s="2"/>
      <c r="R1" s="2"/>
    </row>
    <row r="2" spans="1:18" ht="15" x14ac:dyDescent="0.25">
      <c r="A2" s="2"/>
      <c r="B2" s="2"/>
      <c r="C2" s="2"/>
      <c r="K2" s="88" t="s">
        <v>372</v>
      </c>
      <c r="L2" s="2"/>
      <c r="M2" s="2"/>
      <c r="N2" s="2"/>
      <c r="O2" s="2"/>
      <c r="P2" s="2"/>
      <c r="Q2" s="2"/>
      <c r="R2" s="2"/>
    </row>
    <row r="3" spans="1:18" ht="15" x14ac:dyDescent="0.25">
      <c r="A3" s="2"/>
      <c r="B3" s="2"/>
      <c r="C3" s="2"/>
      <c r="K3" s="2" t="s">
        <v>373</v>
      </c>
      <c r="L3" s="2"/>
      <c r="M3" s="2"/>
      <c r="N3" s="2"/>
      <c r="O3" s="2"/>
      <c r="P3" s="2"/>
      <c r="Q3" s="2"/>
      <c r="R3" s="2"/>
    </row>
    <row r="4" spans="1:18" ht="15" x14ac:dyDescent="0.25">
      <c r="A4" s="2"/>
      <c r="B4" s="2"/>
      <c r="C4" s="2"/>
      <c r="K4" s="2"/>
      <c r="L4" s="2"/>
      <c r="M4" s="2"/>
      <c r="N4" s="2"/>
      <c r="O4" s="2"/>
      <c r="P4" s="2"/>
      <c r="Q4" s="2"/>
      <c r="R4" s="2"/>
    </row>
    <row r="5" spans="1:18" ht="15" x14ac:dyDescent="0.25">
      <c r="A5" s="2"/>
      <c r="B5" s="2"/>
      <c r="C5" s="2"/>
      <c r="K5" s="2"/>
      <c r="L5" s="2"/>
      <c r="M5" s="2"/>
      <c r="N5" s="2"/>
      <c r="O5" s="2"/>
      <c r="P5" s="2"/>
      <c r="Q5" s="2"/>
      <c r="R5" s="2"/>
    </row>
    <row r="6" spans="1:18" ht="15" x14ac:dyDescent="0.25">
      <c r="A6" s="2"/>
      <c r="B6" s="2"/>
      <c r="C6" s="2"/>
      <c r="K6" s="2"/>
      <c r="L6" s="2"/>
      <c r="M6" s="2"/>
      <c r="N6" s="2"/>
      <c r="O6" s="2"/>
      <c r="P6" s="2"/>
      <c r="Q6" s="2"/>
      <c r="R6" s="2"/>
    </row>
    <row r="7" spans="1:18" ht="15" x14ac:dyDescent="0.25">
      <c r="A7" s="2"/>
      <c r="B7" s="2"/>
      <c r="C7" s="2"/>
      <c r="K7" s="2" t="s">
        <v>423</v>
      </c>
      <c r="L7" s="2"/>
      <c r="M7" s="2"/>
      <c r="N7" s="2"/>
      <c r="O7" s="2"/>
      <c r="P7" s="2"/>
      <c r="Q7" s="2"/>
      <c r="R7" s="2"/>
    </row>
    <row r="8" spans="1:18" ht="15" x14ac:dyDescent="0.25">
      <c r="A8" s="2"/>
      <c r="B8" s="2"/>
      <c r="C8" s="2"/>
      <c r="K8" s="2" t="s">
        <v>7</v>
      </c>
      <c r="L8" s="2"/>
      <c r="M8" s="2"/>
      <c r="N8" s="2"/>
      <c r="O8" s="2"/>
      <c r="P8" s="2"/>
      <c r="Q8" s="2"/>
      <c r="R8" s="2"/>
    </row>
    <row r="9" spans="1:18" ht="15" x14ac:dyDescent="0.25">
      <c r="A9" s="2"/>
      <c r="B9" s="2"/>
      <c r="C9" s="2"/>
      <c r="K9" s="2" t="s">
        <v>324</v>
      </c>
      <c r="L9" s="2"/>
      <c r="M9" s="2"/>
      <c r="N9" s="2"/>
      <c r="O9" s="2"/>
      <c r="P9" s="2"/>
      <c r="Q9" s="2"/>
      <c r="R9" s="2"/>
    </row>
    <row r="10" spans="1:18" ht="15" x14ac:dyDescent="0.25">
      <c r="A10" s="2"/>
      <c r="B10" s="2"/>
      <c r="C10" s="2"/>
      <c r="K10" s="2"/>
      <c r="L10" s="2"/>
      <c r="M10" s="2"/>
      <c r="N10" s="2"/>
      <c r="O10" s="2"/>
      <c r="P10" s="2"/>
      <c r="Q10" s="2"/>
      <c r="R10" s="2"/>
    </row>
    <row r="11" spans="1:18" ht="15" x14ac:dyDescent="0.25">
      <c r="A11" s="2"/>
      <c r="B11" s="2"/>
      <c r="C11" s="2"/>
      <c r="K11" s="2"/>
      <c r="L11" s="2"/>
      <c r="M11" s="2"/>
      <c r="N11" s="2"/>
      <c r="O11" s="2"/>
      <c r="P11" s="2"/>
      <c r="Q11" s="2"/>
      <c r="R11" s="2"/>
    </row>
    <row r="12" spans="1:18" ht="15" x14ac:dyDescent="0.25">
      <c r="A12" s="2"/>
      <c r="B12" s="2"/>
      <c r="C12" s="2"/>
      <c r="K12" s="2"/>
      <c r="L12" s="2"/>
      <c r="M12" s="2"/>
      <c r="N12" s="2"/>
      <c r="O12" s="2"/>
      <c r="P12" s="2"/>
      <c r="Q12" s="2"/>
      <c r="R12" s="2"/>
    </row>
    <row r="13" spans="1:18" ht="15" x14ac:dyDescent="0.25">
      <c r="A13" s="2"/>
      <c r="B13" s="2"/>
      <c r="C13" s="2"/>
      <c r="K13" s="2"/>
      <c r="L13" s="2"/>
      <c r="M13" s="2"/>
      <c r="N13" s="2"/>
      <c r="O13" s="2"/>
      <c r="P13" s="2"/>
      <c r="Q13" s="2"/>
      <c r="R13" s="2"/>
    </row>
    <row r="14" spans="1:18" ht="15" x14ac:dyDescent="0.25">
      <c r="A14" s="2"/>
      <c r="B14" s="2"/>
      <c r="C14" s="2"/>
      <c r="K14" s="2"/>
      <c r="L14" s="2"/>
      <c r="M14" s="2"/>
      <c r="N14" s="2"/>
      <c r="O14" s="2"/>
      <c r="P14" s="2"/>
      <c r="Q14" s="2"/>
      <c r="R14" s="2"/>
    </row>
    <row r="15" spans="1:18" ht="15" x14ac:dyDescent="0.25">
      <c r="A15" s="2"/>
      <c r="B15" s="2"/>
      <c r="C15" s="2"/>
      <c r="K15" s="2"/>
      <c r="L15" s="2"/>
      <c r="M15" s="2"/>
      <c r="N15" s="2"/>
      <c r="O15" s="2"/>
      <c r="P15" s="2"/>
      <c r="Q15" s="2"/>
      <c r="R15" s="2"/>
    </row>
    <row r="16" spans="1:18" ht="42" x14ac:dyDescent="0.4">
      <c r="A16" s="2"/>
      <c r="B16" s="2"/>
      <c r="C16" s="2"/>
      <c r="D16" s="2"/>
      <c r="E16" s="2"/>
      <c r="F16" s="2"/>
      <c r="G16" s="2"/>
      <c r="H16" s="2"/>
      <c r="I16" s="2"/>
      <c r="J16" s="2"/>
      <c r="K16" s="2"/>
      <c r="P16" s="89" t="s">
        <v>318</v>
      </c>
    </row>
    <row r="17" spans="1:17" ht="15" x14ac:dyDescent="0.25">
      <c r="A17" s="2"/>
      <c r="B17" s="2"/>
      <c r="C17" s="2"/>
      <c r="D17" s="2"/>
      <c r="E17" s="2"/>
      <c r="F17" s="2"/>
      <c r="G17" s="2"/>
      <c r="H17" s="2"/>
      <c r="I17" s="2"/>
      <c r="J17" s="2"/>
      <c r="K17" s="2"/>
    </row>
    <row r="18" spans="1:17" ht="15" x14ac:dyDescent="0.25">
      <c r="A18" s="2"/>
      <c r="B18" s="2"/>
      <c r="C18" s="2"/>
      <c r="D18" s="2"/>
      <c r="E18" s="2"/>
      <c r="F18" s="2"/>
      <c r="G18" s="2"/>
      <c r="H18" s="2"/>
      <c r="I18" s="2"/>
      <c r="J18" s="2"/>
      <c r="K18" s="2"/>
    </row>
    <row r="19" spans="1:17" ht="25.2" thickBot="1" x14ac:dyDescent="0.45">
      <c r="A19" s="2"/>
      <c r="B19" s="2"/>
      <c r="C19" s="2"/>
      <c r="D19" s="2"/>
      <c r="E19" s="13"/>
      <c r="F19" s="2"/>
      <c r="G19" s="2"/>
      <c r="H19" s="2"/>
      <c r="I19" s="2"/>
      <c r="J19" s="99" t="s">
        <v>376</v>
      </c>
      <c r="K19" s="2"/>
      <c r="O19" s="100" t="s">
        <v>375</v>
      </c>
    </row>
    <row r="20" spans="1:17" ht="82.8" customHeight="1" x14ac:dyDescent="0.25">
      <c r="A20" s="2"/>
      <c r="B20" s="2"/>
      <c r="C20" s="2"/>
      <c r="D20" s="2"/>
      <c r="E20" s="2"/>
      <c r="F20" s="2"/>
      <c r="G20" s="2"/>
      <c r="H20" s="2"/>
      <c r="I20" s="2"/>
      <c r="J20" s="2"/>
      <c r="K20" s="95" t="e" vm="1">
        <v>#VALUE!</v>
      </c>
      <c r="P20" s="90" t="e" vm="1">
        <v>#VALUE!</v>
      </c>
    </row>
    <row r="21" spans="1:17" ht="75" x14ac:dyDescent="0.25">
      <c r="A21" s="2"/>
      <c r="B21" s="2"/>
      <c r="C21" s="2"/>
      <c r="D21" s="2"/>
      <c r="E21" s="2"/>
      <c r="F21" s="2"/>
      <c r="G21" s="2"/>
      <c r="H21" s="2"/>
      <c r="I21" s="2"/>
      <c r="J21" s="3">
        <f>O21</f>
        <v>3.9999999999999952E-2</v>
      </c>
      <c r="K21" s="96" t="s">
        <v>374</v>
      </c>
      <c r="O21" s="172">
        <f>RATE(O22,,-O23,O24)</f>
        <v>3.9999999999999952E-2</v>
      </c>
      <c r="P21" s="93" t="s">
        <v>374</v>
      </c>
      <c r="Q21" s="9" t="s">
        <v>81</v>
      </c>
    </row>
    <row r="22" spans="1:17" ht="60.6" thickBot="1" x14ac:dyDescent="0.45">
      <c r="A22" s="2"/>
      <c r="B22" s="2"/>
      <c r="C22" s="2"/>
      <c r="E22" s="2"/>
      <c r="F22" s="2"/>
      <c r="G22" s="2"/>
      <c r="H22" s="2"/>
      <c r="I22" s="2"/>
      <c r="J22" s="94">
        <f>NPER(J21,,-J23,J24)</f>
        <v>10.983556428688077</v>
      </c>
      <c r="K22" s="97" t="s">
        <v>14</v>
      </c>
      <c r="O22" s="171">
        <v>1</v>
      </c>
      <c r="P22" s="92" t="s">
        <v>14</v>
      </c>
    </row>
    <row r="23" spans="1:17" ht="60" x14ac:dyDescent="0.4">
      <c r="A23" s="2"/>
      <c r="B23" s="2"/>
      <c r="C23" s="2"/>
      <c r="D23" s="2"/>
      <c r="E23" s="2"/>
      <c r="F23" s="2"/>
      <c r="G23" s="2"/>
      <c r="H23" s="2"/>
      <c r="I23" s="2"/>
      <c r="J23" s="2">
        <f>O24</f>
        <v>52000</v>
      </c>
      <c r="K23" s="96" t="s">
        <v>10</v>
      </c>
      <c r="O23" s="171">
        <v>50000</v>
      </c>
      <c r="P23" s="63" t="s">
        <v>10</v>
      </c>
    </row>
    <row r="24" spans="1:17" ht="60" x14ac:dyDescent="0.4">
      <c r="A24" s="2"/>
      <c r="B24" s="2"/>
      <c r="C24" s="2"/>
      <c r="D24" s="2"/>
      <c r="E24" s="2"/>
      <c r="F24" s="2"/>
      <c r="G24" s="2"/>
      <c r="H24" s="2"/>
      <c r="I24" s="2"/>
      <c r="J24" s="2">
        <v>80000</v>
      </c>
      <c r="K24" s="96" t="s">
        <v>12</v>
      </c>
      <c r="O24" s="171">
        <v>52000</v>
      </c>
      <c r="P24" s="63" t="s">
        <v>12</v>
      </c>
    </row>
    <row r="25" spans="1:17" ht="60.6" thickBot="1" x14ac:dyDescent="0.3">
      <c r="A25" s="2"/>
      <c r="B25" s="2"/>
      <c r="C25" s="2"/>
      <c r="D25" s="2"/>
      <c r="E25" s="2"/>
      <c r="F25" s="2"/>
      <c r="G25" s="2"/>
      <c r="H25" s="2"/>
      <c r="I25" s="2"/>
      <c r="J25" s="2"/>
      <c r="K25" s="98" t="s">
        <v>15</v>
      </c>
      <c r="P25" s="63" t="s">
        <v>15</v>
      </c>
    </row>
    <row r="26" spans="1:17" ht="15" x14ac:dyDescent="0.25">
      <c r="A26" s="2"/>
      <c r="B26" s="2"/>
      <c r="C26" s="2"/>
      <c r="D26" s="2"/>
      <c r="E26" s="2"/>
      <c r="F26" s="2"/>
      <c r="G26" s="2"/>
      <c r="H26" s="2"/>
      <c r="I26" s="2"/>
      <c r="J26" s="2"/>
      <c r="K26" s="2"/>
    </row>
    <row r="27" spans="1:17" ht="15" x14ac:dyDescent="0.25">
      <c r="A27" s="2"/>
      <c r="B27" s="2"/>
      <c r="C27" s="2"/>
      <c r="D27" s="2"/>
      <c r="E27" s="2"/>
      <c r="F27" s="2"/>
      <c r="G27" s="2"/>
      <c r="H27" s="2"/>
      <c r="I27" s="2"/>
      <c r="J27" s="2"/>
      <c r="K27" s="2"/>
    </row>
    <row r="28" spans="1:17" ht="15" x14ac:dyDescent="0.25">
      <c r="A28" s="2"/>
      <c r="B28" s="2"/>
      <c r="C28" s="2"/>
      <c r="D28" s="2"/>
      <c r="E28" s="2"/>
      <c r="F28" s="2"/>
      <c r="G28" s="2"/>
      <c r="H28" s="2"/>
      <c r="I28" s="2"/>
      <c r="J28" s="2"/>
      <c r="K28" s="2"/>
    </row>
    <row r="29" spans="1:17" ht="15" x14ac:dyDescent="0.25">
      <c r="A29" s="2"/>
      <c r="B29" s="2"/>
      <c r="C29" s="2"/>
      <c r="D29" s="2"/>
      <c r="E29" s="2"/>
      <c r="F29" s="2"/>
      <c r="G29" s="2"/>
      <c r="H29" s="2"/>
      <c r="I29" s="2"/>
      <c r="J29" s="2"/>
      <c r="K29" s="2"/>
    </row>
    <row r="30" spans="1:17" ht="15" x14ac:dyDescent="0.25">
      <c r="A30" s="2"/>
      <c r="B30" s="2"/>
      <c r="C30" s="2"/>
      <c r="D30" s="2"/>
      <c r="E30" s="2"/>
      <c r="F30" s="2"/>
      <c r="G30" s="2"/>
      <c r="H30" s="2"/>
      <c r="I30" s="2"/>
      <c r="J30" s="2"/>
      <c r="K30" s="2"/>
    </row>
    <row r="31" spans="1:17" ht="15" x14ac:dyDescent="0.25">
      <c r="A31" s="2"/>
      <c r="B31" s="2"/>
      <c r="C31" s="2"/>
      <c r="D31" s="2"/>
      <c r="E31" s="2"/>
      <c r="F31" s="2"/>
      <c r="G31" s="2"/>
      <c r="H31" s="2"/>
      <c r="I31" s="2"/>
      <c r="J31" s="2"/>
      <c r="K31" s="2"/>
    </row>
    <row r="32" spans="1:17" ht="15" x14ac:dyDescent="0.25">
      <c r="A32" s="2"/>
      <c r="B32" s="2"/>
      <c r="C32" s="2"/>
      <c r="D32" s="2"/>
      <c r="E32" s="2"/>
      <c r="F32" s="2"/>
      <c r="G32" s="2"/>
      <c r="H32" s="2"/>
      <c r="I32" s="2"/>
      <c r="J32" s="2"/>
      <c r="K32" s="2"/>
    </row>
    <row r="33" spans="1:16" ht="15" x14ac:dyDescent="0.25">
      <c r="A33" s="2"/>
      <c r="B33" s="2"/>
      <c r="C33" s="2"/>
      <c r="D33" s="2"/>
      <c r="E33" s="2"/>
      <c r="F33" s="2"/>
      <c r="G33" s="2"/>
      <c r="H33" s="2"/>
      <c r="I33" s="2"/>
      <c r="J33" s="2"/>
      <c r="K33" s="2"/>
    </row>
    <row r="34" spans="1:16" ht="15" x14ac:dyDescent="0.25">
      <c r="A34" s="2"/>
      <c r="B34" s="2"/>
      <c r="C34" s="2"/>
      <c r="D34" s="2"/>
      <c r="E34" s="2"/>
      <c r="F34" s="2"/>
      <c r="G34" s="2"/>
      <c r="H34" s="2"/>
      <c r="I34" s="2"/>
      <c r="J34" s="2"/>
      <c r="K34" s="2"/>
    </row>
    <row r="35" spans="1:16" ht="15" x14ac:dyDescent="0.25">
      <c r="A35" s="2"/>
      <c r="B35" s="2"/>
      <c r="C35" s="2"/>
      <c r="D35" s="2"/>
      <c r="E35" s="2"/>
      <c r="F35" s="2"/>
      <c r="G35" s="2"/>
      <c r="H35" s="2"/>
      <c r="I35" s="2"/>
      <c r="J35" s="2"/>
      <c r="K35" s="2"/>
    </row>
    <row r="36" spans="1:16" ht="15" x14ac:dyDescent="0.25">
      <c r="A36" s="2"/>
      <c r="B36" s="2"/>
      <c r="C36" s="2"/>
      <c r="D36" s="2"/>
      <c r="E36" s="2"/>
      <c r="F36" s="2"/>
      <c r="G36" s="2"/>
      <c r="H36" s="2"/>
      <c r="I36" s="2"/>
      <c r="J36" s="2"/>
      <c r="K36" s="2"/>
    </row>
    <row r="37" spans="1:16" ht="15" x14ac:dyDescent="0.25">
      <c r="A37" s="2"/>
      <c r="B37" s="2"/>
      <c r="C37" s="2"/>
      <c r="D37" s="2"/>
      <c r="E37" s="2"/>
      <c r="F37" s="2"/>
      <c r="G37" s="2"/>
      <c r="H37" s="2"/>
      <c r="I37" s="2"/>
      <c r="J37" s="2"/>
      <c r="K37" s="2"/>
    </row>
    <row r="38" spans="1:16" ht="15" x14ac:dyDescent="0.25">
      <c r="A38" s="2"/>
      <c r="B38" s="2"/>
      <c r="C38" s="2"/>
      <c r="D38" s="2"/>
      <c r="E38" s="2"/>
      <c r="F38" s="2"/>
      <c r="G38" s="2"/>
      <c r="H38" s="2"/>
      <c r="I38" s="2"/>
      <c r="J38" s="2"/>
      <c r="K38" s="2"/>
    </row>
    <row r="39" spans="1:16" ht="15" x14ac:dyDescent="0.25">
      <c r="A39" s="2"/>
      <c r="B39" s="2"/>
      <c r="C39" s="2"/>
      <c r="D39" s="2"/>
      <c r="E39" s="2"/>
      <c r="F39" s="2"/>
      <c r="G39" s="2"/>
      <c r="H39" s="2"/>
      <c r="I39" s="2"/>
      <c r="J39" s="2"/>
      <c r="K39" s="2"/>
    </row>
    <row r="40" spans="1:16" ht="15" x14ac:dyDescent="0.25">
      <c r="A40" s="2"/>
      <c r="B40" s="2"/>
      <c r="C40" s="2"/>
      <c r="D40" s="2"/>
      <c r="E40" s="2"/>
      <c r="F40" s="2"/>
      <c r="G40" s="2"/>
      <c r="H40" s="2"/>
      <c r="I40" s="2"/>
      <c r="J40" s="2"/>
      <c r="K40" s="2"/>
    </row>
    <row r="41" spans="1:16" ht="23.4" thickBot="1" x14ac:dyDescent="0.45">
      <c r="J41" s="104"/>
      <c r="K41" s="104"/>
      <c r="L41" s="104"/>
      <c r="M41" s="104"/>
      <c r="N41" s="104"/>
    </row>
    <row r="42" spans="1:16" ht="22.8" x14ac:dyDescent="0.4">
      <c r="I42" s="162" t="s">
        <v>42</v>
      </c>
      <c r="J42" s="163"/>
      <c r="K42" s="163"/>
      <c r="L42" s="163"/>
      <c r="M42" s="163"/>
      <c r="N42" s="163"/>
      <c r="O42" s="163"/>
      <c r="P42" s="164"/>
    </row>
    <row r="43" spans="1:16" ht="22.8" x14ac:dyDescent="0.4">
      <c r="I43" s="65"/>
      <c r="J43" s="104"/>
      <c r="K43" s="105" t="s">
        <v>377</v>
      </c>
      <c r="L43" s="104"/>
      <c r="M43" s="104"/>
      <c r="N43" s="104"/>
      <c r="P43" s="66"/>
    </row>
    <row r="44" spans="1:16" ht="14.4" thickBot="1" x14ac:dyDescent="0.3">
      <c r="I44" s="57"/>
      <c r="J44" s="106"/>
      <c r="K44" s="106"/>
      <c r="L44" s="106"/>
      <c r="M44" s="106"/>
      <c r="N44" s="106"/>
      <c r="O44" s="106"/>
      <c r="P44" s="58"/>
    </row>
  </sheetData>
  <mergeCells count="1">
    <mergeCell ref="I42:P4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E3A21-56E4-4F5A-8ACE-6264495BABCE}">
  <dimension ref="A1:V66"/>
  <sheetViews>
    <sheetView rightToLeft="1" zoomScale="85" zoomScaleNormal="85" workbookViewId="0">
      <selection activeCell="N20" sqref="K20:N20"/>
    </sheetView>
  </sheetViews>
  <sheetFormatPr defaultRowHeight="13.8" x14ac:dyDescent="0.25"/>
  <cols>
    <col min="7" max="7" width="28.09765625" customWidth="1"/>
    <col min="8" max="8" width="31.296875" customWidth="1"/>
    <col min="9" max="9" width="41.69921875" customWidth="1"/>
    <col min="10" max="10" width="23.8984375" customWidth="1"/>
    <col min="11" max="11" width="24.09765625" customWidth="1"/>
    <col min="12" max="12" width="2.69921875" customWidth="1"/>
    <col min="13" max="13" width="32.296875" customWidth="1"/>
    <col min="14" max="14" width="17.19921875" customWidth="1"/>
    <col min="17" max="17" width="17.69921875" customWidth="1"/>
  </cols>
  <sheetData>
    <row r="1" spans="1:22" ht="15" x14ac:dyDescent="0.25">
      <c r="A1" s="2"/>
      <c r="B1" s="2"/>
      <c r="C1" s="2"/>
      <c r="D1" s="2"/>
      <c r="E1" s="2"/>
      <c r="F1" s="2"/>
      <c r="G1" s="2"/>
      <c r="H1" s="2"/>
      <c r="I1" s="2" t="s">
        <v>389</v>
      </c>
    </row>
    <row r="2" spans="1:22" ht="15" x14ac:dyDescent="0.25">
      <c r="A2" s="2"/>
      <c r="B2" s="2"/>
      <c r="C2" s="2"/>
      <c r="D2" s="2"/>
      <c r="E2" s="2"/>
      <c r="F2" s="2"/>
      <c r="G2" s="2"/>
      <c r="H2" s="2"/>
      <c r="I2" s="2" t="s">
        <v>388</v>
      </c>
      <c r="Q2" s="2" t="s">
        <v>114</v>
      </c>
    </row>
    <row r="3" spans="1:22" ht="15" x14ac:dyDescent="0.25">
      <c r="A3" s="2"/>
      <c r="B3" s="2"/>
      <c r="C3" s="2"/>
      <c r="D3" s="2"/>
      <c r="E3" s="2"/>
      <c r="F3" s="2"/>
      <c r="G3" s="2"/>
      <c r="H3" s="2"/>
      <c r="I3" s="2"/>
      <c r="Q3" s="2" t="s">
        <v>115</v>
      </c>
    </row>
    <row r="4" spans="1:22" ht="15" x14ac:dyDescent="0.25">
      <c r="A4" s="2"/>
      <c r="B4" s="2"/>
      <c r="C4" s="2"/>
      <c r="D4" s="2"/>
      <c r="E4" s="2"/>
      <c r="F4" s="2"/>
      <c r="G4" s="2"/>
      <c r="H4" s="2"/>
      <c r="I4" s="2"/>
      <c r="Q4" s="2" t="s">
        <v>116</v>
      </c>
    </row>
    <row r="5" spans="1:22" ht="15" x14ac:dyDescent="0.25">
      <c r="A5" s="2"/>
      <c r="B5" s="2"/>
      <c r="C5" s="2"/>
      <c r="D5" s="2"/>
      <c r="E5" s="2"/>
      <c r="F5" s="2"/>
      <c r="G5" s="2"/>
      <c r="H5" s="2" t="s">
        <v>113</v>
      </c>
      <c r="I5" s="2"/>
      <c r="J5" s="2"/>
      <c r="K5" s="2"/>
      <c r="L5" s="2"/>
      <c r="M5" s="2"/>
      <c r="N5" s="2"/>
      <c r="Q5" s="2"/>
    </row>
    <row r="6" spans="1:22" ht="15.6" thickBot="1" x14ac:dyDescent="0.3">
      <c r="A6" s="2"/>
      <c r="B6" s="2"/>
      <c r="C6" s="2"/>
      <c r="D6" s="2"/>
      <c r="E6" s="2"/>
      <c r="G6" s="2"/>
      <c r="H6" s="2" t="s">
        <v>122</v>
      </c>
      <c r="I6" s="2" t="s">
        <v>121</v>
      </c>
      <c r="J6" s="2" t="s">
        <v>120</v>
      </c>
      <c r="K6" s="2" t="s">
        <v>119</v>
      </c>
      <c r="L6" s="2"/>
      <c r="M6" s="2"/>
      <c r="N6" s="2"/>
      <c r="Q6" s="2" t="s">
        <v>117</v>
      </c>
    </row>
    <row r="7" spans="1:22" ht="15.6" thickBot="1" x14ac:dyDescent="0.3">
      <c r="A7" s="2"/>
      <c r="B7" s="2"/>
      <c r="C7" s="2"/>
      <c r="D7" s="2"/>
      <c r="E7" s="2"/>
      <c r="G7" s="2"/>
      <c r="H7" s="2"/>
      <c r="I7" s="2"/>
      <c r="J7" s="2"/>
      <c r="K7" s="2"/>
      <c r="L7" s="2"/>
      <c r="M7" s="2" t="s">
        <v>118</v>
      </c>
      <c r="N7" s="2"/>
      <c r="Q7" s="121">
        <f>(1+2.58%)^0.25-1</f>
        <v>6.3885190836927563E-3</v>
      </c>
    </row>
    <row r="8" spans="1:22" ht="15" x14ac:dyDescent="0.25">
      <c r="A8" s="2"/>
      <c r="B8" s="2"/>
      <c r="C8" s="2"/>
      <c r="D8" s="2"/>
      <c r="E8" s="2"/>
      <c r="G8" s="2"/>
      <c r="H8" s="2" t="s">
        <v>112</v>
      </c>
      <c r="I8" s="2" t="s">
        <v>111</v>
      </c>
      <c r="J8" s="2" t="s">
        <v>110</v>
      </c>
      <c r="K8" s="2" t="s">
        <v>109</v>
      </c>
      <c r="L8" s="2"/>
      <c r="M8" s="2" t="s">
        <v>108</v>
      </c>
      <c r="N8" s="2"/>
    </row>
    <row r="9" spans="1:22" ht="15" x14ac:dyDescent="0.25">
      <c r="A9" s="2"/>
      <c r="B9" s="2"/>
      <c r="C9" s="2"/>
      <c r="D9" s="2"/>
      <c r="E9" s="2"/>
      <c r="G9" s="2"/>
      <c r="H9" s="2">
        <v>21500</v>
      </c>
      <c r="I9" s="2">
        <v>30000</v>
      </c>
      <c r="J9" s="2">
        <v>35000</v>
      </c>
      <c r="K9" s="2">
        <v>45000</v>
      </c>
      <c r="L9" s="2"/>
      <c r="M9" s="2">
        <v>65000</v>
      </c>
      <c r="N9" s="2"/>
    </row>
    <row r="10" spans="1:22" ht="15" x14ac:dyDescent="0.25">
      <c r="A10" s="2"/>
      <c r="B10" s="2"/>
      <c r="C10" s="2"/>
      <c r="D10" s="2"/>
      <c r="E10" s="2"/>
      <c r="F10" s="2"/>
      <c r="G10" s="2"/>
      <c r="H10" s="2"/>
      <c r="I10" s="2"/>
      <c r="J10" s="2"/>
      <c r="K10" s="2"/>
      <c r="L10" s="2"/>
      <c r="M10" s="2"/>
      <c r="N10" s="2"/>
    </row>
    <row r="11" spans="1:22" ht="15" x14ac:dyDescent="0.25">
      <c r="A11" s="2"/>
      <c r="B11" s="2"/>
      <c r="C11" s="2"/>
      <c r="D11" s="2"/>
      <c r="E11" s="2"/>
      <c r="F11" s="2"/>
      <c r="G11" s="2"/>
      <c r="H11" s="2"/>
      <c r="I11" s="2"/>
      <c r="J11" s="2"/>
      <c r="K11" s="2"/>
      <c r="L11" s="2"/>
      <c r="M11" s="2"/>
    </row>
    <row r="12" spans="1:22" ht="82.2" customHeight="1" x14ac:dyDescent="0.25">
      <c r="A12" s="2"/>
      <c r="B12" s="2"/>
      <c r="C12" s="2"/>
      <c r="D12" s="2"/>
      <c r="E12" s="2"/>
      <c r="F12" s="2"/>
      <c r="G12" s="2"/>
      <c r="H12" s="2" t="s">
        <v>123</v>
      </c>
      <c r="I12" s="2" t="s">
        <v>124</v>
      </c>
      <c r="J12" s="9" t="s">
        <v>126</v>
      </c>
      <c r="K12" s="9" t="s">
        <v>128</v>
      </c>
      <c r="L12" s="9"/>
      <c r="Q12" s="165" t="s">
        <v>390</v>
      </c>
      <c r="R12" s="165"/>
      <c r="S12" s="165"/>
      <c r="T12" s="165"/>
      <c r="U12" s="165"/>
      <c r="V12" s="165"/>
    </row>
    <row r="13" spans="1:22" ht="150.6" thickBot="1" x14ac:dyDescent="0.3">
      <c r="A13" s="2"/>
      <c r="B13" s="2"/>
      <c r="C13" s="2"/>
      <c r="D13" s="2"/>
      <c r="E13" s="2"/>
      <c r="F13" s="2"/>
      <c r="G13" s="2"/>
      <c r="H13" s="9" t="s">
        <v>391</v>
      </c>
      <c r="I13" s="9" t="s">
        <v>125</v>
      </c>
      <c r="J13" s="9" t="s">
        <v>127</v>
      </c>
      <c r="K13" s="9" t="s">
        <v>129</v>
      </c>
      <c r="L13" s="9"/>
      <c r="M13" s="2"/>
    </row>
    <row r="14" spans="1:22" ht="15.6" thickBot="1" x14ac:dyDescent="0.3">
      <c r="A14" s="2"/>
      <c r="B14" s="2"/>
      <c r="C14" s="2"/>
      <c r="D14" s="2"/>
      <c r="E14" s="2"/>
      <c r="F14" s="2"/>
      <c r="G14" s="2"/>
      <c r="H14" s="122"/>
      <c r="I14" s="124"/>
      <c r="J14" s="126"/>
      <c r="K14" s="128"/>
      <c r="L14" s="5"/>
      <c r="M14" s="123">
        <f>PV(Q7,4,,-H9)</f>
        <v>20959.251316046015</v>
      </c>
      <c r="N14" s="81" t="s">
        <v>392</v>
      </c>
    </row>
    <row r="15" spans="1:22" ht="15.6" thickBot="1" x14ac:dyDescent="0.3">
      <c r="A15" s="2"/>
      <c r="B15" s="2"/>
      <c r="C15" s="2"/>
      <c r="D15" s="2"/>
      <c r="E15" s="2"/>
      <c r="F15" s="2"/>
      <c r="G15" s="2"/>
      <c r="I15" s="2"/>
      <c r="J15" s="2"/>
      <c r="K15" s="2"/>
      <c r="L15" s="2"/>
      <c r="M15" s="125">
        <f>PV(Q7,3,,-I9)</f>
        <v>29432.302176360681</v>
      </c>
      <c r="N15" s="130" t="s">
        <v>393</v>
      </c>
    </row>
    <row r="16" spans="1:22" ht="15.6" thickBot="1" x14ac:dyDescent="0.3">
      <c r="A16" s="2"/>
      <c r="B16" s="2"/>
      <c r="C16" s="2"/>
      <c r="D16" s="2"/>
      <c r="E16" s="2"/>
      <c r="F16" s="2"/>
      <c r="G16" s="2"/>
      <c r="I16" s="2"/>
      <c r="J16" s="2"/>
      <c r="K16" s="2"/>
      <c r="L16" s="2"/>
      <c r="M16" s="127">
        <f>PV(Q7,2,,-J9)</f>
        <v>34557.052833906608</v>
      </c>
      <c r="N16" s="62" t="s">
        <v>394</v>
      </c>
    </row>
    <row r="17" spans="1:14" ht="64.8" customHeight="1" thickBot="1" x14ac:dyDescent="0.3">
      <c r="A17" s="2"/>
      <c r="B17" s="2"/>
      <c r="C17" s="2"/>
      <c r="D17" s="2"/>
      <c r="E17" s="2"/>
      <c r="F17" s="2"/>
      <c r="G17" s="2"/>
      <c r="I17" s="2"/>
      <c r="M17" s="129">
        <f>PV(Q7,1,,-45000)</f>
        <v>44714.341575529972</v>
      </c>
      <c r="N17" s="131" t="s">
        <v>395</v>
      </c>
    </row>
    <row r="18" spans="1:14" ht="15" x14ac:dyDescent="0.25">
      <c r="A18" s="2"/>
      <c r="B18" s="2"/>
      <c r="C18" s="2"/>
      <c r="D18" s="2"/>
      <c r="E18" s="2"/>
      <c r="F18" s="2"/>
      <c r="G18" s="2"/>
      <c r="H18" s="2"/>
      <c r="I18" s="2"/>
      <c r="M18">
        <v>65000</v>
      </c>
      <c r="N18" t="s">
        <v>397</v>
      </c>
    </row>
    <row r="19" spans="1:14" ht="15.6" thickBot="1" x14ac:dyDescent="0.3">
      <c r="A19" s="2"/>
      <c r="B19" s="2"/>
      <c r="C19" s="2"/>
      <c r="D19" s="2"/>
      <c r="E19" s="2"/>
      <c r="F19" s="2"/>
      <c r="G19" s="2"/>
      <c r="H19" s="2"/>
      <c r="I19" s="2"/>
      <c r="M19" s="59"/>
    </row>
    <row r="20" spans="1:14" ht="83.4" customHeight="1" thickBot="1" x14ac:dyDescent="0.3">
      <c r="A20" s="2"/>
      <c r="B20" s="2"/>
      <c r="C20" s="2"/>
      <c r="D20" s="2"/>
      <c r="E20" s="2"/>
      <c r="F20" s="2"/>
      <c r="G20" s="2"/>
      <c r="I20" s="2"/>
      <c r="M20" s="173">
        <f>M18+SUM(M14:M17)</f>
        <v>194662.94790184329</v>
      </c>
      <c r="N20" t="s">
        <v>396</v>
      </c>
    </row>
    <row r="21" spans="1:14" ht="15" x14ac:dyDescent="0.25">
      <c r="A21" s="2"/>
      <c r="B21" s="2"/>
      <c r="C21" s="2"/>
      <c r="D21" s="2"/>
      <c r="E21" s="2"/>
      <c r="F21" s="2"/>
      <c r="G21" s="2"/>
      <c r="I21" s="2"/>
      <c r="K21" s="59"/>
      <c r="L21" s="59"/>
      <c r="M21" s="59"/>
    </row>
    <row r="22" spans="1:14" ht="15" x14ac:dyDescent="0.25">
      <c r="A22" s="2"/>
      <c r="B22" s="2"/>
      <c r="C22" s="2"/>
      <c r="D22" s="2"/>
      <c r="E22" s="2"/>
      <c r="F22" s="2"/>
      <c r="G22" s="2"/>
      <c r="I22" s="2"/>
    </row>
    <row r="23" spans="1:14" ht="15" x14ac:dyDescent="0.25">
      <c r="A23" s="2"/>
      <c r="B23" s="2"/>
      <c r="C23" s="2"/>
      <c r="D23" s="2"/>
      <c r="E23" s="2"/>
      <c r="F23" s="2"/>
      <c r="G23" s="2"/>
      <c r="H23" s="2"/>
      <c r="I23" s="2"/>
    </row>
    <row r="24" spans="1:14" ht="15" x14ac:dyDescent="0.25">
      <c r="A24" s="2"/>
      <c r="B24" s="2"/>
      <c r="C24" s="2"/>
      <c r="D24" s="2"/>
      <c r="E24" s="2"/>
      <c r="F24" s="2"/>
      <c r="G24" s="2"/>
      <c r="I24" s="2"/>
    </row>
    <row r="25" spans="1:14" ht="151.19999999999999" customHeight="1" x14ac:dyDescent="0.25">
      <c r="A25" s="2"/>
      <c r="B25" s="2"/>
      <c r="C25" s="2"/>
      <c r="D25" s="2"/>
      <c r="E25" s="2"/>
      <c r="F25" s="2"/>
      <c r="G25" s="2"/>
      <c r="I25" s="2"/>
    </row>
    <row r="26" spans="1:14" ht="15" x14ac:dyDescent="0.25">
      <c r="A26" s="2"/>
      <c r="B26" s="2"/>
      <c r="C26" s="2"/>
      <c r="D26" s="2"/>
      <c r="E26" s="2"/>
      <c r="F26" s="2"/>
      <c r="G26" s="2"/>
      <c r="I26" s="2"/>
    </row>
    <row r="27" spans="1:14" ht="15" x14ac:dyDescent="0.25">
      <c r="A27" s="2"/>
      <c r="B27" s="2"/>
      <c r="C27" s="2"/>
      <c r="D27" s="2"/>
      <c r="E27" s="2"/>
      <c r="F27" s="2"/>
      <c r="G27" s="2"/>
      <c r="H27" s="2"/>
      <c r="I27" s="2"/>
    </row>
    <row r="28" spans="1:14" ht="15" x14ac:dyDescent="0.25">
      <c r="A28" s="2"/>
      <c r="B28" s="2"/>
      <c r="C28" s="2"/>
      <c r="D28" s="2"/>
      <c r="E28" s="2"/>
      <c r="F28" s="2"/>
      <c r="G28" s="2"/>
      <c r="I28" s="2"/>
    </row>
    <row r="29" spans="1:14" ht="147" customHeight="1" x14ac:dyDescent="0.25">
      <c r="A29" s="2"/>
      <c r="B29" s="2"/>
      <c r="C29" s="2"/>
      <c r="D29" s="2"/>
      <c r="E29" s="2"/>
      <c r="F29" s="2"/>
      <c r="G29" s="2"/>
      <c r="I29" s="2"/>
    </row>
    <row r="30" spans="1:14" ht="15" x14ac:dyDescent="0.25">
      <c r="A30" s="2"/>
      <c r="B30" s="2"/>
      <c r="C30" s="2"/>
      <c r="D30" s="2"/>
      <c r="E30" s="2"/>
      <c r="F30" s="2"/>
      <c r="G30" s="2"/>
      <c r="I30" s="2"/>
    </row>
    <row r="31" spans="1:14" ht="15" x14ac:dyDescent="0.25">
      <c r="A31" s="2"/>
      <c r="B31" s="2"/>
      <c r="C31" s="2"/>
      <c r="D31" s="2"/>
      <c r="E31" s="2"/>
      <c r="F31" s="2"/>
      <c r="G31" s="2"/>
      <c r="H31" s="2"/>
      <c r="I31" s="2"/>
    </row>
    <row r="32" spans="1:14" ht="15" x14ac:dyDescent="0.25">
      <c r="A32" s="2"/>
      <c r="B32" s="2"/>
      <c r="C32" s="2"/>
      <c r="D32" s="2"/>
      <c r="E32" s="2"/>
      <c r="F32" s="2"/>
      <c r="G32" s="2"/>
      <c r="H32" s="2" t="s">
        <v>130</v>
      </c>
      <c r="I32" s="2"/>
    </row>
    <row r="33" spans="1:9" ht="59.4" customHeight="1" x14ac:dyDescent="0.25">
      <c r="A33" s="2"/>
      <c r="B33" s="2"/>
      <c r="C33" s="2"/>
      <c r="D33" s="2"/>
      <c r="E33" s="2"/>
      <c r="F33" s="2"/>
      <c r="G33" s="2"/>
      <c r="H33" s="5">
        <f>SUM(K14,J14,I14,H14+65000)</f>
        <v>65000</v>
      </c>
      <c r="I33" s="2"/>
    </row>
    <row r="34" spans="1:9" ht="15" x14ac:dyDescent="0.25">
      <c r="A34" s="2"/>
      <c r="B34" s="2"/>
      <c r="C34" s="2"/>
      <c r="D34" s="2"/>
      <c r="E34" s="2"/>
      <c r="F34" s="2"/>
      <c r="G34" s="2"/>
      <c r="H34" s="2" t="s">
        <v>83</v>
      </c>
      <c r="I34" s="2"/>
    </row>
    <row r="35" spans="1:9" ht="15" x14ac:dyDescent="0.25">
      <c r="A35" s="2"/>
      <c r="B35" s="2"/>
      <c r="C35" s="2"/>
      <c r="D35" s="2"/>
      <c r="E35" s="2"/>
      <c r="F35" s="2"/>
      <c r="G35" s="2"/>
      <c r="H35" s="2"/>
      <c r="I35" s="2"/>
    </row>
    <row r="36" spans="1:9" ht="15" x14ac:dyDescent="0.25">
      <c r="A36" s="2"/>
      <c r="B36" s="2"/>
      <c r="C36" s="2"/>
      <c r="D36" s="2"/>
      <c r="E36" s="2"/>
      <c r="F36" s="2"/>
      <c r="G36" s="2"/>
      <c r="H36" s="18"/>
      <c r="I36" s="2"/>
    </row>
    <row r="37" spans="1:9" ht="15" x14ac:dyDescent="0.25">
      <c r="A37" s="2"/>
      <c r="B37" s="2"/>
      <c r="C37" s="2"/>
      <c r="D37" s="2"/>
      <c r="E37" s="2"/>
      <c r="F37" s="2"/>
      <c r="G37" s="2"/>
      <c r="H37" s="2"/>
      <c r="I37" s="2"/>
    </row>
    <row r="38" spans="1:9" ht="15" x14ac:dyDescent="0.25">
      <c r="A38" s="2"/>
      <c r="B38" s="2"/>
      <c r="C38" s="2"/>
      <c r="D38" s="2"/>
      <c r="E38" s="2"/>
      <c r="F38" s="2"/>
      <c r="G38" s="2"/>
      <c r="H38" s="2"/>
      <c r="I38" s="2"/>
    </row>
    <row r="39" spans="1:9" ht="15" x14ac:dyDescent="0.25">
      <c r="A39" s="2"/>
      <c r="B39" s="2"/>
      <c r="C39" s="2"/>
      <c r="D39" s="2"/>
      <c r="E39" s="2"/>
      <c r="F39" s="2"/>
      <c r="G39" s="2"/>
      <c r="H39" s="2"/>
      <c r="I39" s="2"/>
    </row>
    <row r="40" spans="1:9" ht="15" x14ac:dyDescent="0.25">
      <c r="A40" s="2"/>
      <c r="B40" s="2"/>
      <c r="C40" s="2"/>
      <c r="D40" s="2"/>
      <c r="E40" s="2"/>
      <c r="F40" s="2"/>
      <c r="G40" s="2"/>
      <c r="I40" s="2"/>
    </row>
    <row r="41" spans="1:9" ht="15" x14ac:dyDescent="0.25">
      <c r="A41" s="2"/>
      <c r="B41" s="2"/>
      <c r="C41" s="2"/>
      <c r="D41" s="2"/>
      <c r="E41" s="2"/>
      <c r="F41" s="2"/>
      <c r="G41" s="2"/>
      <c r="I41" s="2"/>
    </row>
    <row r="42" spans="1:9" ht="15" x14ac:dyDescent="0.25">
      <c r="A42" s="2"/>
      <c r="B42" s="2"/>
      <c r="C42" s="2"/>
      <c r="D42" s="2"/>
      <c r="E42" s="2"/>
      <c r="F42" s="2"/>
      <c r="G42" s="2"/>
      <c r="I42" s="2"/>
    </row>
    <row r="43" spans="1:9" ht="15" x14ac:dyDescent="0.25">
      <c r="A43" s="2"/>
      <c r="B43" s="2"/>
      <c r="C43" s="2"/>
      <c r="D43" s="2"/>
      <c r="E43" s="2"/>
      <c r="F43" s="2"/>
      <c r="G43" s="2"/>
      <c r="I43" s="2"/>
    </row>
    <row r="44" spans="1:9" ht="15" x14ac:dyDescent="0.25">
      <c r="A44" s="2"/>
      <c r="B44" s="2"/>
      <c r="C44" s="2"/>
      <c r="D44" s="2"/>
      <c r="E44" s="2"/>
      <c r="F44" s="2"/>
      <c r="G44" s="2"/>
      <c r="H44" s="2"/>
      <c r="I44" s="2"/>
    </row>
    <row r="45" spans="1:9" ht="15" x14ac:dyDescent="0.25">
      <c r="A45" s="2"/>
      <c r="B45" s="2"/>
      <c r="C45" s="2"/>
      <c r="D45" s="2"/>
      <c r="E45" s="2"/>
      <c r="F45" s="2"/>
      <c r="G45" s="2"/>
      <c r="H45" s="2"/>
      <c r="I45" s="2"/>
    </row>
    <row r="46" spans="1:9" ht="15" x14ac:dyDescent="0.25">
      <c r="A46" s="2"/>
      <c r="B46" s="2"/>
      <c r="C46" s="2"/>
      <c r="D46" s="2"/>
      <c r="E46" s="2"/>
      <c r="F46" s="2"/>
      <c r="G46" s="2"/>
      <c r="H46" s="2"/>
      <c r="I46" s="2"/>
    </row>
    <row r="47" spans="1:9" ht="15" x14ac:dyDescent="0.25">
      <c r="A47" s="2"/>
      <c r="B47" s="2"/>
      <c r="C47" s="2"/>
      <c r="D47" s="2"/>
      <c r="E47" s="2"/>
      <c r="F47" s="2"/>
      <c r="G47" s="2"/>
      <c r="H47" s="2"/>
      <c r="I47" s="2"/>
    </row>
    <row r="48" spans="1:9" ht="15" x14ac:dyDescent="0.25">
      <c r="A48" s="2"/>
      <c r="B48" s="2"/>
      <c r="C48" s="2"/>
      <c r="D48" s="2"/>
      <c r="E48" s="2"/>
      <c r="F48" s="2"/>
      <c r="G48" s="2"/>
      <c r="H48" s="2"/>
      <c r="I48" s="2"/>
    </row>
    <row r="49" spans="1:9" ht="15" x14ac:dyDescent="0.25">
      <c r="A49" s="2"/>
      <c r="B49" s="2"/>
      <c r="C49" s="2"/>
      <c r="D49" s="2"/>
      <c r="E49" s="2"/>
      <c r="F49" s="2"/>
      <c r="G49" s="2"/>
      <c r="H49" s="2"/>
      <c r="I49" s="2"/>
    </row>
    <row r="50" spans="1:9" ht="15" x14ac:dyDescent="0.25">
      <c r="A50" s="2"/>
      <c r="B50" s="2"/>
      <c r="C50" s="2"/>
      <c r="D50" s="2"/>
      <c r="E50" s="2"/>
      <c r="F50" s="2"/>
      <c r="G50" s="2"/>
      <c r="H50" s="2"/>
      <c r="I50" s="2"/>
    </row>
    <row r="51" spans="1:9" ht="15" x14ac:dyDescent="0.25">
      <c r="A51" s="2"/>
      <c r="B51" s="2"/>
      <c r="C51" s="2"/>
      <c r="D51" s="2"/>
      <c r="E51" s="2"/>
      <c r="F51" s="2"/>
      <c r="G51" s="2"/>
      <c r="H51" s="2"/>
      <c r="I51" s="2"/>
    </row>
    <row r="52" spans="1:9" ht="15" x14ac:dyDescent="0.25">
      <c r="A52" s="2"/>
      <c r="B52" s="2"/>
      <c r="C52" s="2"/>
      <c r="D52" s="2"/>
      <c r="E52" s="2"/>
      <c r="F52" s="2"/>
      <c r="G52" s="2"/>
      <c r="H52" s="2"/>
      <c r="I52" s="2"/>
    </row>
    <row r="53" spans="1:9" ht="15" x14ac:dyDescent="0.25">
      <c r="A53" s="2"/>
      <c r="B53" s="2"/>
      <c r="C53" s="2"/>
      <c r="D53" s="2"/>
      <c r="E53" s="2"/>
      <c r="F53" s="2"/>
      <c r="G53" s="2"/>
      <c r="H53" s="2"/>
      <c r="I53" s="2"/>
    </row>
    <row r="54" spans="1:9" ht="15" x14ac:dyDescent="0.25">
      <c r="A54" s="2"/>
      <c r="B54" s="2"/>
      <c r="C54" s="2"/>
      <c r="D54" s="2"/>
      <c r="E54" s="2"/>
      <c r="F54" s="2"/>
      <c r="G54" s="2"/>
      <c r="H54" s="2"/>
      <c r="I54" s="2"/>
    </row>
    <row r="55" spans="1:9" ht="15" x14ac:dyDescent="0.25">
      <c r="A55" s="2"/>
      <c r="B55" s="2"/>
      <c r="C55" s="2"/>
      <c r="D55" s="2"/>
      <c r="E55" s="2"/>
      <c r="F55" s="2"/>
      <c r="G55" s="2"/>
      <c r="H55" s="2"/>
      <c r="I55" s="2"/>
    </row>
    <row r="56" spans="1:9" ht="15" x14ac:dyDescent="0.25">
      <c r="A56" s="2"/>
      <c r="B56" s="2"/>
      <c r="C56" s="9"/>
      <c r="D56" s="2"/>
      <c r="E56" s="2"/>
      <c r="F56" s="2"/>
      <c r="G56" s="2"/>
      <c r="H56" s="2"/>
      <c r="I56" s="2"/>
    </row>
    <row r="57" spans="1:9" ht="15" x14ac:dyDescent="0.25">
      <c r="A57" s="2"/>
      <c r="B57" s="2"/>
      <c r="C57" s="2"/>
      <c r="D57" s="2"/>
      <c r="E57" s="2"/>
      <c r="F57" s="2"/>
      <c r="G57" s="2"/>
      <c r="H57" s="2"/>
      <c r="I57" s="2"/>
    </row>
    <row r="58" spans="1:9" ht="15" x14ac:dyDescent="0.25">
      <c r="A58" s="2"/>
      <c r="B58" s="2"/>
      <c r="C58" s="2"/>
      <c r="D58" s="2"/>
      <c r="E58" s="2"/>
      <c r="F58" s="2"/>
      <c r="G58" s="2"/>
      <c r="H58" s="2"/>
      <c r="I58" s="2"/>
    </row>
    <row r="59" spans="1:9" ht="15" x14ac:dyDescent="0.25">
      <c r="A59" s="2"/>
      <c r="B59" s="2"/>
      <c r="C59" s="2"/>
      <c r="D59" s="2"/>
      <c r="E59" s="2"/>
      <c r="F59" s="2"/>
      <c r="G59" s="2"/>
      <c r="H59" s="2"/>
      <c r="I59" s="2"/>
    </row>
    <row r="60" spans="1:9" ht="15" x14ac:dyDescent="0.25">
      <c r="A60" s="2"/>
      <c r="B60" s="2"/>
      <c r="C60" s="2"/>
      <c r="D60" s="2"/>
      <c r="E60" s="2"/>
      <c r="F60" s="2"/>
      <c r="G60" s="2"/>
      <c r="H60" s="2"/>
      <c r="I60" s="2"/>
    </row>
    <row r="61" spans="1:9" ht="15" x14ac:dyDescent="0.25">
      <c r="A61" s="2"/>
      <c r="B61" s="2"/>
      <c r="C61" s="2"/>
      <c r="D61" s="2"/>
      <c r="E61" s="2"/>
      <c r="F61" s="2"/>
      <c r="G61" s="2"/>
      <c r="H61" s="2"/>
      <c r="I61" s="2"/>
    </row>
    <row r="62" spans="1:9" ht="15" x14ac:dyDescent="0.25">
      <c r="A62" s="2"/>
      <c r="B62" s="2"/>
      <c r="C62" s="2"/>
      <c r="D62" s="2"/>
      <c r="E62" s="2"/>
      <c r="F62" s="2"/>
      <c r="G62" s="2"/>
      <c r="H62" s="2"/>
      <c r="I62" s="2"/>
    </row>
    <row r="63" spans="1:9" ht="15" x14ac:dyDescent="0.25">
      <c r="A63" s="2"/>
      <c r="B63" s="2"/>
      <c r="C63" s="2"/>
      <c r="D63" s="2"/>
      <c r="E63" s="2"/>
      <c r="F63" s="2"/>
      <c r="G63" s="2"/>
      <c r="H63" s="2"/>
      <c r="I63" s="2"/>
    </row>
    <row r="64" spans="1:9" ht="15" x14ac:dyDescent="0.25">
      <c r="A64" s="2"/>
      <c r="B64" s="2"/>
      <c r="C64" s="2"/>
      <c r="D64" s="2"/>
      <c r="E64" s="2"/>
      <c r="F64" s="2"/>
      <c r="G64" s="2"/>
      <c r="H64" s="2"/>
      <c r="I64" s="2"/>
    </row>
    <row r="65" spans="1:9" ht="15" x14ac:dyDescent="0.25">
      <c r="A65" s="2"/>
      <c r="B65" s="2"/>
      <c r="C65" s="2"/>
      <c r="D65" s="2"/>
      <c r="E65" s="2"/>
      <c r="F65" s="2"/>
      <c r="G65" s="2"/>
      <c r="H65" s="2"/>
      <c r="I65" s="2"/>
    </row>
    <row r="66" spans="1:9" ht="15" x14ac:dyDescent="0.25">
      <c r="A66" s="2"/>
      <c r="B66" s="2"/>
      <c r="C66" s="2"/>
      <c r="D66" s="2"/>
      <c r="E66" s="2"/>
      <c r="F66" s="2"/>
      <c r="G66" s="2"/>
      <c r="H66" s="2"/>
      <c r="I66" s="2"/>
    </row>
  </sheetData>
  <mergeCells count="1">
    <mergeCell ref="Q12:V1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C663E-060C-4522-B266-F687C5B560F6}">
  <dimension ref="H1:U42"/>
  <sheetViews>
    <sheetView rightToLeft="1" topLeftCell="A21" zoomScale="85" zoomScaleNormal="85" workbookViewId="0">
      <selection activeCell="Q37" sqref="Q37"/>
    </sheetView>
  </sheetViews>
  <sheetFormatPr defaultRowHeight="13.8" x14ac:dyDescent="0.25"/>
  <cols>
    <col min="1" max="9" width="8.796875" style="1"/>
    <col min="10" max="10" width="13.59765625" style="1" bestFit="1" customWidth="1"/>
    <col min="11" max="11" width="14" style="1" bestFit="1" customWidth="1"/>
    <col min="12" max="14" width="8.796875" style="1"/>
    <col min="15" max="15" width="12.5" style="1" customWidth="1"/>
    <col min="16" max="16" width="17.69921875" style="1" bestFit="1" customWidth="1"/>
    <col min="17" max="17" width="22.796875" style="1" bestFit="1" customWidth="1"/>
    <col min="18" max="18" width="18.69921875" style="1" bestFit="1" customWidth="1"/>
    <col min="19" max="16384" width="8.796875" style="1"/>
  </cols>
  <sheetData>
    <row r="1" spans="14:17" x14ac:dyDescent="0.25">
      <c r="N1" s="161" t="s">
        <v>136</v>
      </c>
      <c r="O1" s="161"/>
      <c r="P1" s="161"/>
    </row>
    <row r="2" spans="14:17" x14ac:dyDescent="0.25">
      <c r="N2" s="1" t="s">
        <v>269</v>
      </c>
    </row>
    <row r="3" spans="14:17" x14ac:dyDescent="0.25">
      <c r="N3" s="1" t="s">
        <v>378</v>
      </c>
    </row>
    <row r="4" spans="14:17" x14ac:dyDescent="0.25">
      <c r="N4" s="1" t="s">
        <v>173</v>
      </c>
    </row>
    <row r="6" spans="14:17" x14ac:dyDescent="0.25">
      <c r="P6" s="1" t="s">
        <v>270</v>
      </c>
    </row>
    <row r="7" spans="14:17" x14ac:dyDescent="0.25">
      <c r="P7" s="1" t="s">
        <v>273</v>
      </c>
    </row>
    <row r="8" spans="14:17" x14ac:dyDescent="0.25">
      <c r="P8" s="1" t="s">
        <v>271</v>
      </c>
    </row>
    <row r="11" spans="14:17" ht="15" x14ac:dyDescent="0.25">
      <c r="O11" s="94"/>
      <c r="P11" s="94" t="s">
        <v>272</v>
      </c>
      <c r="Q11" s="94"/>
    </row>
    <row r="12" spans="14:17" ht="15" x14ac:dyDescent="0.25">
      <c r="O12" s="94"/>
      <c r="P12" s="94" t="s">
        <v>274</v>
      </c>
      <c r="Q12" s="94"/>
    </row>
    <row r="13" spans="14:17" x14ac:dyDescent="0.25">
      <c r="O13" s="120" t="s">
        <v>387</v>
      </c>
      <c r="P13" s="79"/>
      <c r="Q13" s="79"/>
    </row>
    <row r="36" spans="8:21" ht="14.4" thickBot="1" x14ac:dyDescent="0.3">
      <c r="H36" s="161" t="s">
        <v>386</v>
      </c>
      <c r="I36" s="161"/>
      <c r="J36" s="161"/>
      <c r="Q36" s="1" t="s">
        <v>385</v>
      </c>
    </row>
    <row r="37" spans="8:21" ht="75" customHeight="1" x14ac:dyDescent="0.25">
      <c r="J37" s="1">
        <v>25000</v>
      </c>
      <c r="K37" s="111"/>
      <c r="L37" s="69" t="e" vm="1">
        <v>#VALUE!</v>
      </c>
      <c r="M37" s="112"/>
      <c r="N37" s="1" t="s">
        <v>62</v>
      </c>
      <c r="P37" s="35"/>
      <c r="Q37" s="175">
        <f>PMT(Q38,Q39,,-Q41)</f>
        <v>7685.7819188082885</v>
      </c>
      <c r="R37" s="108"/>
      <c r="S37" s="68" t="e" vm="1">
        <v>#VALUE!</v>
      </c>
      <c r="T37" s="113"/>
      <c r="U37" s="1" t="s">
        <v>379</v>
      </c>
    </row>
    <row r="38" spans="8:21" ht="60" x14ac:dyDescent="0.25">
      <c r="J38" s="1">
        <f>(1+3.66%)^(1/12)-1</f>
        <v>3.0000015894111609E-3</v>
      </c>
      <c r="K38" s="114"/>
      <c r="L38" s="70" t="s">
        <v>13</v>
      </c>
      <c r="M38" s="115"/>
      <c r="N38" s="1" t="s">
        <v>325</v>
      </c>
      <c r="Q38" s="1">
        <f>(1+3.66%)^0.25-1</f>
        <v>9.0270317968861313E-3</v>
      </c>
      <c r="R38" s="116"/>
      <c r="S38" s="63" t="s">
        <v>13</v>
      </c>
      <c r="T38" s="117"/>
      <c r="U38" s="1" t="s">
        <v>380</v>
      </c>
    </row>
    <row r="39" spans="8:21" ht="60.6" thickBot="1" x14ac:dyDescent="0.3">
      <c r="J39" s="1">
        <v>240</v>
      </c>
      <c r="K39" s="118"/>
      <c r="L39" s="71" t="s">
        <v>14</v>
      </c>
      <c r="M39" s="119"/>
      <c r="N39" s="1" t="s">
        <v>382</v>
      </c>
      <c r="Q39" s="1">
        <v>200</v>
      </c>
      <c r="R39" s="109"/>
      <c r="S39" s="67" t="s">
        <v>14</v>
      </c>
      <c r="T39" s="110"/>
      <c r="U39" s="1" t="s">
        <v>381</v>
      </c>
    </row>
    <row r="40" spans="8:21" ht="60" x14ac:dyDescent="0.25">
      <c r="J40" s="35"/>
      <c r="K40" s="174">
        <f>PV(J38,J39,-J37,,J42)</f>
        <v>4285507.5039318483</v>
      </c>
      <c r="L40" s="70" t="s">
        <v>10</v>
      </c>
      <c r="M40" s="107"/>
      <c r="S40" s="63" t="s">
        <v>10</v>
      </c>
    </row>
    <row r="41" spans="8:21" ht="60" x14ac:dyDescent="0.25">
      <c r="K41" s="107"/>
      <c r="L41" s="70" t="s">
        <v>12</v>
      </c>
      <c r="M41" s="107"/>
      <c r="Q41" s="35">
        <f>K40</f>
        <v>4285507.5039318483</v>
      </c>
      <c r="S41" s="63" t="s">
        <v>12</v>
      </c>
    </row>
    <row r="42" spans="8:21" ht="60" x14ac:dyDescent="0.25">
      <c r="J42" s="1">
        <v>1</v>
      </c>
      <c r="K42" s="107"/>
      <c r="L42" s="70" t="s">
        <v>15</v>
      </c>
      <c r="M42" s="107"/>
      <c r="N42" s="1" t="s">
        <v>384</v>
      </c>
      <c r="Q42" s="1">
        <v>1</v>
      </c>
      <c r="S42" s="63" t="s">
        <v>15</v>
      </c>
      <c r="U42" s="1" t="s">
        <v>383</v>
      </c>
    </row>
  </sheetData>
  <mergeCells count="2">
    <mergeCell ref="N1:P1"/>
    <mergeCell ref="H36:J3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9A17A-FF5E-4CE7-83B3-E9D19D59DA15}">
  <dimension ref="B1:Y27"/>
  <sheetViews>
    <sheetView rightToLeft="1" zoomScale="70" zoomScaleNormal="70" workbookViewId="0">
      <selection activeCell="N19" sqref="N19"/>
    </sheetView>
  </sheetViews>
  <sheetFormatPr defaultRowHeight="13.8" x14ac:dyDescent="0.25"/>
  <cols>
    <col min="1" max="1" width="8.796875" style="1"/>
    <col min="2" max="2" width="40.3984375" style="1" customWidth="1"/>
    <col min="3" max="12" width="8.796875" style="1"/>
    <col min="13" max="14" width="23" style="1" bestFit="1" customWidth="1"/>
    <col min="15" max="16" width="8.796875" style="1"/>
    <col min="17" max="17" width="14.5" style="1" customWidth="1"/>
    <col min="18" max="18" width="47.8984375" style="1" bestFit="1" customWidth="1"/>
    <col min="19" max="19" width="38.19921875" style="1" bestFit="1" customWidth="1"/>
    <col min="20" max="20" width="8.796875" style="1"/>
    <col min="21" max="21" width="12" style="1" bestFit="1" customWidth="1"/>
    <col min="22" max="16384" width="8.796875" style="1"/>
  </cols>
  <sheetData>
    <row r="1" spans="15:21" ht="22.8" x14ac:dyDescent="0.25">
      <c r="O1" s="105" t="s">
        <v>131</v>
      </c>
    </row>
    <row r="2" spans="15:21" x14ac:dyDescent="0.25">
      <c r="O2" s="1" t="s">
        <v>398</v>
      </c>
    </row>
    <row r="6" spans="15:21" ht="14.4" thickBot="1" x14ac:dyDescent="0.3"/>
    <row r="7" spans="15:21" ht="67.2" customHeight="1" x14ac:dyDescent="0.25">
      <c r="R7" s="56">
        <v>4000</v>
      </c>
      <c r="S7" s="68" t="e" vm="1">
        <v>#VALUE!</v>
      </c>
      <c r="T7" s="64"/>
      <c r="U7" s="1" t="s">
        <v>62</v>
      </c>
    </row>
    <row r="8" spans="15:21" ht="60" x14ac:dyDescent="0.25">
      <c r="Q8" s="65"/>
      <c r="R8" s="177">
        <f>5.25%/12</f>
        <v>4.3749999999999995E-3</v>
      </c>
      <c r="S8" s="63" t="s">
        <v>13</v>
      </c>
      <c r="T8" s="66"/>
      <c r="U8" s="1" t="s">
        <v>62</v>
      </c>
    </row>
    <row r="9" spans="15:21" ht="60.6" thickBot="1" x14ac:dyDescent="0.3">
      <c r="R9" s="57">
        <f>12*5</f>
        <v>60</v>
      </c>
      <c r="S9" s="67" t="s">
        <v>14</v>
      </c>
      <c r="T9" s="58"/>
      <c r="U9" s="1" t="s">
        <v>62</v>
      </c>
    </row>
    <row r="10" spans="15:21" ht="60" x14ac:dyDescent="0.25">
      <c r="R10">
        <v>800000</v>
      </c>
      <c r="S10" s="63" t="s">
        <v>10</v>
      </c>
      <c r="T10"/>
    </row>
    <row r="11" spans="15:21" ht="60" x14ac:dyDescent="0.25">
      <c r="P11" s="178" t="s">
        <v>424</v>
      </c>
      <c r="R11" s="35">
        <f>FV(R8,R9,-R7,-R10,0)</f>
        <v>1313312.4559147558</v>
      </c>
      <c r="S11" s="63" t="s">
        <v>12</v>
      </c>
      <c r="T11" t="s">
        <v>400</v>
      </c>
    </row>
    <row r="12" spans="15:21" ht="60" x14ac:dyDescent="0.25">
      <c r="R12">
        <v>0</v>
      </c>
      <c r="S12" s="63" t="s">
        <v>15</v>
      </c>
      <c r="T12"/>
    </row>
    <row r="15" spans="15:21" ht="14.4" thickBot="1" x14ac:dyDescent="0.3"/>
    <row r="16" spans="15:21" ht="42" thickBot="1" x14ac:dyDescent="0.3">
      <c r="Q16" s="133" t="s">
        <v>174</v>
      </c>
      <c r="R16" s="136">
        <f>R11*(1+0.1%)^36*(1+0.2%)^24</f>
        <v>1428302.4109902659</v>
      </c>
      <c r="S16" s="137" t="s">
        <v>401</v>
      </c>
    </row>
    <row r="17" spans="2:25" ht="14.4" thickBot="1" x14ac:dyDescent="0.3"/>
    <row r="18" spans="2:25" ht="60" x14ac:dyDescent="0.25">
      <c r="B18" s="80"/>
      <c r="Q18" s="134">
        <f>2000000*(1+0.1%)^36*(1+0.2%)^24</f>
        <v>2175114.3904219149</v>
      </c>
      <c r="R18" s="135" t="s">
        <v>399</v>
      </c>
      <c r="S18" s="68"/>
      <c r="T18" s="68" t="s">
        <v>179</v>
      </c>
      <c r="U18" s="68"/>
      <c r="V18" s="68"/>
      <c r="W18" s="68"/>
      <c r="X18" s="68"/>
      <c r="Y18" s="113"/>
    </row>
    <row r="19" spans="2:25" x14ac:dyDescent="0.25">
      <c r="M19" s="1" t="s">
        <v>175</v>
      </c>
      <c r="N19" s="35">
        <f>Q18-R16</f>
        <v>746811.97943164897</v>
      </c>
      <c r="Q19" s="116"/>
      <c r="T19" s="1" t="s">
        <v>180</v>
      </c>
      <c r="Y19" s="117"/>
    </row>
    <row r="20" spans="2:25" x14ac:dyDescent="0.25">
      <c r="N20" s="1" t="s">
        <v>403</v>
      </c>
      <c r="Q20" s="116"/>
      <c r="T20" s="1" t="s">
        <v>181</v>
      </c>
      <c r="Y20" s="117"/>
    </row>
    <row r="21" spans="2:25" x14ac:dyDescent="0.25">
      <c r="Q21" s="116"/>
      <c r="T21" s="1" t="s">
        <v>182</v>
      </c>
      <c r="Y21" s="117"/>
    </row>
    <row r="22" spans="2:25" x14ac:dyDescent="0.25">
      <c r="Q22" s="116"/>
      <c r="T22" s="1" t="s">
        <v>183</v>
      </c>
      <c r="Y22" s="117"/>
    </row>
    <row r="23" spans="2:25" x14ac:dyDescent="0.25">
      <c r="Q23" s="116"/>
      <c r="Y23" s="117"/>
    </row>
    <row r="24" spans="2:25" ht="93.6" customHeight="1" x14ac:dyDescent="0.25">
      <c r="Q24" s="116"/>
      <c r="T24" s="1" t="s">
        <v>402</v>
      </c>
      <c r="Y24" s="117"/>
    </row>
    <row r="25" spans="2:25" x14ac:dyDescent="0.25">
      <c r="Q25" s="116"/>
      <c r="T25" s="1" t="s">
        <v>176</v>
      </c>
      <c r="Y25" s="117"/>
    </row>
    <row r="26" spans="2:25" x14ac:dyDescent="0.25">
      <c r="Q26" s="116"/>
      <c r="T26" s="1" t="s">
        <v>177</v>
      </c>
      <c r="Y26" s="117"/>
    </row>
    <row r="27" spans="2:25" ht="14.4" thickBot="1" x14ac:dyDescent="0.3">
      <c r="Q27" s="109"/>
      <c r="R27" s="132"/>
      <c r="S27" s="132"/>
      <c r="T27" s="132" t="s">
        <v>178</v>
      </c>
      <c r="U27" s="132"/>
      <c r="V27" s="132"/>
      <c r="W27" s="132"/>
      <c r="X27" s="132"/>
      <c r="Y27" s="110"/>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83"/>
  <sheetViews>
    <sheetView rightToLeft="1" topLeftCell="B1" zoomScale="70" zoomScaleNormal="70" workbookViewId="0">
      <selection activeCell="L30" sqref="L30"/>
    </sheetView>
  </sheetViews>
  <sheetFormatPr defaultRowHeight="15" x14ac:dyDescent="0.25"/>
  <cols>
    <col min="1" max="1" width="36.09765625" style="2" customWidth="1"/>
    <col min="2" max="2" width="30.796875" style="2" customWidth="1"/>
    <col min="3" max="3" width="51.5" style="2" bestFit="1" customWidth="1"/>
    <col min="4" max="4" width="37.59765625" style="2" customWidth="1"/>
    <col min="5" max="5" width="9.296875" style="2" bestFit="1" customWidth="1"/>
    <col min="6" max="6" width="13.3984375" style="2" bestFit="1" customWidth="1"/>
    <col min="7" max="7" width="25.59765625" style="2" customWidth="1"/>
    <col min="8" max="8" width="50.3984375" style="2" customWidth="1"/>
    <col min="9" max="9" width="32" style="2" customWidth="1"/>
    <col min="10" max="11" width="10.8984375" style="2" customWidth="1"/>
    <col min="12" max="12" width="8.796875" style="2"/>
    <col min="13" max="13" width="12.3984375" style="2" bestFit="1" customWidth="1"/>
    <col min="14" max="14" width="26.69921875" style="2" customWidth="1"/>
    <col min="15" max="16384" width="8.796875" style="2"/>
  </cols>
  <sheetData>
    <row r="1" spans="4:15" x14ac:dyDescent="0.25">
      <c r="D1" s="2" t="s">
        <v>131</v>
      </c>
    </row>
    <row r="2" spans="4:15" ht="15.6" x14ac:dyDescent="0.25">
      <c r="D2" s="2" t="s">
        <v>5</v>
      </c>
    </row>
    <row r="3" spans="4:15" ht="17.399999999999999" x14ac:dyDescent="0.25">
      <c r="D3" s="2" t="s">
        <v>6</v>
      </c>
      <c r="I3" s="140" t="s">
        <v>22</v>
      </c>
      <c r="J3" s="141"/>
      <c r="K3" s="141"/>
      <c r="L3" s="141"/>
      <c r="M3" s="141"/>
      <c r="N3" s="141" t="s">
        <v>21</v>
      </c>
    </row>
    <row r="4" spans="4:15" ht="17.399999999999999" x14ac:dyDescent="0.25">
      <c r="I4" s="140" t="s">
        <v>20</v>
      </c>
      <c r="J4" s="141"/>
      <c r="K4" s="141"/>
      <c r="L4" s="141"/>
      <c r="M4" s="141"/>
      <c r="N4" s="141" t="s">
        <v>18</v>
      </c>
    </row>
    <row r="5" spans="4:15" ht="17.399999999999999" x14ac:dyDescent="0.25">
      <c r="D5" s="2" t="s">
        <v>8</v>
      </c>
      <c r="I5" s="140" t="s">
        <v>19</v>
      </c>
      <c r="J5" s="141"/>
      <c r="K5" s="141"/>
      <c r="L5" s="141"/>
      <c r="M5" s="141"/>
      <c r="N5" s="141" t="s">
        <v>17</v>
      </c>
    </row>
    <row r="6" spans="4:15" ht="15.6" thickBot="1" x14ac:dyDescent="0.3">
      <c r="D6" s="2" t="s">
        <v>7</v>
      </c>
    </row>
    <row r="7" spans="4:15" ht="148.80000000000001" customHeight="1" x14ac:dyDescent="0.25">
      <c r="D7" s="2" t="s">
        <v>9</v>
      </c>
      <c r="G7" s="54" t="s">
        <v>23</v>
      </c>
      <c r="H7" s="55">
        <v>8000</v>
      </c>
      <c r="I7" s="95" t="e" vm="1">
        <v>#VALUE!</v>
      </c>
      <c r="J7" s="55"/>
      <c r="K7" s="55"/>
      <c r="M7" s="2">
        <v>2000</v>
      </c>
      <c r="N7" s="90" t="e" vm="1">
        <v>#VALUE!</v>
      </c>
      <c r="O7" s="2" t="s">
        <v>62</v>
      </c>
    </row>
    <row r="8" spans="4:15" ht="60" x14ac:dyDescent="0.25">
      <c r="G8" s="54" t="s">
        <v>425</v>
      </c>
      <c r="H8" s="179">
        <f>(1+1%)^2-1</f>
        <v>2.0100000000000007E-2</v>
      </c>
      <c r="I8" s="96" t="s">
        <v>13</v>
      </c>
      <c r="J8" s="55"/>
      <c r="K8" s="55"/>
      <c r="M8" s="3">
        <v>0.01</v>
      </c>
      <c r="N8" s="91" t="s">
        <v>13</v>
      </c>
      <c r="O8" s="2" t="s">
        <v>325</v>
      </c>
    </row>
    <row r="9" spans="4:15" ht="60.6" thickBot="1" x14ac:dyDescent="0.3">
      <c r="D9" s="2" t="s">
        <v>16</v>
      </c>
      <c r="G9" s="54"/>
      <c r="H9" s="55">
        <v>6</v>
      </c>
      <c r="I9" s="98" t="s">
        <v>14</v>
      </c>
      <c r="J9" s="55"/>
      <c r="K9" s="55"/>
      <c r="M9" s="2">
        <v>12</v>
      </c>
      <c r="N9" s="92" t="s">
        <v>14</v>
      </c>
      <c r="O9" s="2" t="s">
        <v>404</v>
      </c>
    </row>
    <row r="10" spans="4:15" ht="60.6" thickBot="1" x14ac:dyDescent="0.3">
      <c r="D10" s="2">
        <v>2</v>
      </c>
      <c r="G10" s="54"/>
      <c r="H10" s="139">
        <f>PV(H8,H9,-H7,,0)</f>
        <v>44796.32825267515</v>
      </c>
      <c r="I10" s="70" t="s">
        <v>10</v>
      </c>
      <c r="J10" s="55"/>
      <c r="K10" s="55"/>
      <c r="M10" s="138">
        <f>PV(M8,M9,-M7,-M11,0)</f>
        <v>62264.621749529339</v>
      </c>
      <c r="N10" s="63" t="s">
        <v>10</v>
      </c>
    </row>
    <row r="11" spans="4:15" ht="60" x14ac:dyDescent="0.25">
      <c r="G11" s="54"/>
      <c r="H11" s="55"/>
      <c r="I11" s="70" t="s">
        <v>12</v>
      </c>
      <c r="J11" s="55"/>
      <c r="K11" s="55"/>
      <c r="M11" s="5">
        <f>H10</f>
        <v>44796.32825267515</v>
      </c>
      <c r="N11" s="63" t="s">
        <v>12</v>
      </c>
    </row>
    <row r="12" spans="4:15" ht="60" x14ac:dyDescent="0.25">
      <c r="D12" s="2" t="s">
        <v>34</v>
      </c>
      <c r="G12" s="54"/>
      <c r="H12" s="55"/>
      <c r="I12" s="70" t="s">
        <v>15</v>
      </c>
      <c r="J12" s="55"/>
      <c r="K12" s="55"/>
      <c r="M12" s="2">
        <v>0</v>
      </c>
      <c r="N12" s="63" t="s">
        <v>15</v>
      </c>
    </row>
    <row r="29" spans="2:6" x14ac:dyDescent="0.25">
      <c r="B29" s="54"/>
      <c r="C29" s="54"/>
    </row>
    <row r="30" spans="2:6" x14ac:dyDescent="0.25">
      <c r="B30" s="54"/>
      <c r="C30" s="54"/>
    </row>
    <row r="31" spans="2:6" x14ac:dyDescent="0.25">
      <c r="B31" s="54"/>
      <c r="C31" s="54"/>
    </row>
    <row r="32" spans="2:6" x14ac:dyDescent="0.25">
      <c r="B32" s="142"/>
      <c r="C32" s="54"/>
      <c r="F32" s="5"/>
    </row>
    <row r="33" spans="2:8" x14ac:dyDescent="0.25">
      <c r="B33" s="54"/>
      <c r="C33" s="54"/>
    </row>
    <row r="34" spans="2:8" x14ac:dyDescent="0.25">
      <c r="B34" s="54"/>
      <c r="C34" s="54"/>
    </row>
    <row r="35" spans="2:8" x14ac:dyDescent="0.25">
      <c r="B35" s="143"/>
      <c r="C35" s="54"/>
      <c r="F35" s="3"/>
    </row>
    <row r="36" spans="2:8" x14ac:dyDescent="0.25">
      <c r="B36" s="54"/>
      <c r="C36" s="54"/>
    </row>
    <row r="37" spans="2:8" x14ac:dyDescent="0.25">
      <c r="B37" s="54"/>
      <c r="C37" s="54"/>
    </row>
    <row r="43" spans="2:8" ht="20.399999999999999" x14ac:dyDescent="0.25">
      <c r="H43" s="103" t="s">
        <v>25</v>
      </c>
    </row>
    <row r="44" spans="2:8" ht="20.399999999999999" x14ac:dyDescent="0.25">
      <c r="H44" s="103" t="s">
        <v>24</v>
      </c>
    </row>
    <row r="45" spans="2:8" ht="20.399999999999999" x14ac:dyDescent="0.25">
      <c r="H45" s="103" t="s">
        <v>26</v>
      </c>
    </row>
    <row r="46" spans="2:8" ht="20.399999999999999" x14ac:dyDescent="0.25">
      <c r="H46" s="103" t="s">
        <v>27</v>
      </c>
    </row>
    <row r="47" spans="2:8" ht="20.399999999999999" x14ac:dyDescent="0.25">
      <c r="H47" s="103"/>
    </row>
    <row r="48" spans="2:8" ht="20.399999999999999" x14ac:dyDescent="0.25">
      <c r="H48" s="103" t="s">
        <v>28</v>
      </c>
    </row>
    <row r="49" spans="8:8" ht="20.399999999999999" x14ac:dyDescent="0.25">
      <c r="H49" s="103" t="s">
        <v>406</v>
      </c>
    </row>
    <row r="50" spans="8:8" ht="20.399999999999999" x14ac:dyDescent="0.25">
      <c r="H50" s="103"/>
    </row>
    <row r="51" spans="8:8" ht="20.399999999999999" x14ac:dyDescent="0.25">
      <c r="H51" s="103" t="s">
        <v>29</v>
      </c>
    </row>
    <row r="52" spans="8:8" ht="20.399999999999999" x14ac:dyDescent="0.25">
      <c r="H52" s="103"/>
    </row>
    <row r="53" spans="8:8" ht="20.399999999999999" x14ac:dyDescent="0.25">
      <c r="H53" s="103" t="s">
        <v>30</v>
      </c>
    </row>
    <row r="54" spans="8:8" ht="20.399999999999999" x14ac:dyDescent="0.25">
      <c r="H54" s="103" t="s">
        <v>405</v>
      </c>
    </row>
    <row r="55" spans="8:8" ht="20.399999999999999" x14ac:dyDescent="0.25">
      <c r="H55" s="103"/>
    </row>
    <row r="56" spans="8:8" ht="20.399999999999999" x14ac:dyDescent="0.25">
      <c r="H56" s="103"/>
    </row>
    <row r="57" spans="8:8" ht="20.399999999999999" x14ac:dyDescent="0.25">
      <c r="H57" s="103" t="s">
        <v>31</v>
      </c>
    </row>
    <row r="58" spans="8:8" ht="20.399999999999999" x14ac:dyDescent="0.25">
      <c r="H58" s="103" t="s">
        <v>32</v>
      </c>
    </row>
    <row r="83" ht="36" customHeight="1" x14ac:dyDescent="0.25"/>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24267-C6FF-423F-B857-6E5245221398}">
  <dimension ref="A1:AE74"/>
  <sheetViews>
    <sheetView rightToLeft="1" zoomScale="70" zoomScaleNormal="70" workbookViewId="0">
      <selection activeCell="X11" sqref="W11:X11"/>
    </sheetView>
  </sheetViews>
  <sheetFormatPr defaultRowHeight="13.8" x14ac:dyDescent="0.25"/>
  <cols>
    <col min="8" max="8" width="13.3984375" bestFit="1" customWidth="1"/>
    <col min="19" max="19" width="9" bestFit="1" customWidth="1"/>
    <col min="21" max="21" width="15.69921875" bestFit="1" customWidth="1"/>
    <col min="22" max="22" width="73.3984375" bestFit="1" customWidth="1"/>
    <col min="23" max="23" width="15.69921875" bestFit="1" customWidth="1"/>
    <col min="24" max="24" width="21.09765625" customWidth="1"/>
    <col min="25" max="25" width="101.69921875" bestFit="1" customWidth="1"/>
    <col min="26" max="26" width="13.69921875" bestFit="1" customWidth="1"/>
  </cols>
  <sheetData>
    <row r="1" spans="18:31" x14ac:dyDescent="0.25">
      <c r="S1" t="s">
        <v>131</v>
      </c>
    </row>
    <row r="2" spans="18:31" ht="17.399999999999999" x14ac:dyDescent="0.25">
      <c r="S2" s="102" t="s">
        <v>59</v>
      </c>
    </row>
    <row r="3" spans="18:31" ht="17.399999999999999" x14ac:dyDescent="0.3">
      <c r="R3" s="101"/>
      <c r="S3" s="102" t="s">
        <v>60</v>
      </c>
      <c r="T3" s="102"/>
      <c r="U3" s="102"/>
      <c r="V3" s="102"/>
      <c r="W3" s="102"/>
      <c r="Y3" s="102"/>
      <c r="Z3" s="101"/>
      <c r="AA3" s="101"/>
      <c r="AB3" s="101"/>
      <c r="AC3" s="101"/>
      <c r="AD3" s="101"/>
      <c r="AE3" s="101"/>
    </row>
    <row r="4" spans="18:31" ht="17.399999999999999" x14ac:dyDescent="0.3">
      <c r="R4" s="101"/>
      <c r="S4" s="102" t="s">
        <v>61</v>
      </c>
      <c r="T4" s="102"/>
      <c r="U4" s="102"/>
      <c r="V4" s="102"/>
      <c r="W4" s="102"/>
      <c r="Y4" s="102"/>
      <c r="Z4" s="101"/>
      <c r="AA4" s="101"/>
      <c r="AB4" s="101"/>
      <c r="AC4" s="101"/>
      <c r="AD4" s="101"/>
      <c r="AE4" s="101"/>
    </row>
    <row r="5" spans="18:31" ht="17.399999999999999" x14ac:dyDescent="0.3">
      <c r="R5" s="101"/>
      <c r="S5" s="102" t="s">
        <v>78</v>
      </c>
      <c r="T5" s="102"/>
      <c r="U5" s="102"/>
      <c r="V5" s="102"/>
      <c r="W5" s="102"/>
      <c r="Y5" s="102"/>
      <c r="Z5" s="101"/>
      <c r="AA5" s="101"/>
      <c r="AB5" s="101"/>
      <c r="AC5" s="101"/>
      <c r="AD5" s="101"/>
      <c r="AE5" s="101"/>
    </row>
    <row r="6" spans="18:31" ht="17.399999999999999" x14ac:dyDescent="0.3">
      <c r="R6" s="101"/>
      <c r="S6" s="102"/>
      <c r="T6" s="102"/>
      <c r="U6" s="102"/>
      <c r="V6" s="102"/>
      <c r="W6" s="102"/>
      <c r="Y6" s="102"/>
      <c r="Z6" s="101"/>
      <c r="AA6" s="101"/>
      <c r="AB6" s="101"/>
      <c r="AC6" s="101"/>
      <c r="AD6" s="101"/>
      <c r="AE6" s="101"/>
    </row>
    <row r="7" spans="18:31" ht="17.399999999999999" x14ac:dyDescent="0.3">
      <c r="R7" s="101"/>
      <c r="S7" s="102"/>
      <c r="T7" s="102"/>
      <c r="U7" s="102"/>
      <c r="V7" s="102"/>
      <c r="W7" s="102"/>
      <c r="X7" s="102"/>
      <c r="Y7" s="102"/>
      <c r="Z7" s="101"/>
      <c r="AA7" s="101"/>
      <c r="AB7" s="101"/>
      <c r="AC7" s="101"/>
      <c r="AD7" s="101"/>
      <c r="AE7" s="101"/>
    </row>
    <row r="8" spans="18:31" ht="18" thickBot="1" x14ac:dyDescent="0.35">
      <c r="R8" s="101"/>
      <c r="S8" s="102"/>
      <c r="T8" s="102"/>
      <c r="U8" s="102"/>
      <c r="V8" s="102"/>
      <c r="W8" s="102"/>
      <c r="X8" s="102"/>
      <c r="Y8" s="102"/>
      <c r="Z8" s="101"/>
      <c r="AA8" s="101"/>
      <c r="AB8" s="101"/>
      <c r="AC8" s="101"/>
      <c r="AD8" s="101"/>
      <c r="AE8" s="101"/>
    </row>
    <row r="9" spans="18:31" ht="18" thickBot="1" x14ac:dyDescent="0.35">
      <c r="R9" s="101"/>
      <c r="S9" s="102"/>
      <c r="T9" s="102"/>
      <c r="U9" s="102"/>
      <c r="V9" s="102"/>
      <c r="W9" s="149">
        <f>PV(W12,W13,-W10,-W11,0)</f>
        <v>144230.6719721847</v>
      </c>
      <c r="X9" s="144" t="s">
        <v>10</v>
      </c>
      <c r="Y9" s="102" t="s">
        <v>407</v>
      </c>
      <c r="Z9" s="101"/>
      <c r="AA9" s="101"/>
      <c r="AB9" s="101"/>
      <c r="AC9" s="101"/>
      <c r="AD9" s="101"/>
      <c r="AE9" s="101"/>
    </row>
    <row r="10" spans="18:31" ht="17.399999999999999" x14ac:dyDescent="0.3">
      <c r="R10" s="101"/>
      <c r="S10" s="102"/>
      <c r="T10" s="102"/>
      <c r="U10" s="102"/>
      <c r="V10" s="102" t="s">
        <v>62</v>
      </c>
      <c r="W10" s="102">
        <v>3000</v>
      </c>
      <c r="X10" s="102" t="s">
        <v>11</v>
      </c>
      <c r="Y10" s="102"/>
      <c r="Z10" s="101"/>
      <c r="AA10" s="101"/>
      <c r="AB10" s="101"/>
      <c r="AC10" s="101"/>
      <c r="AD10" s="101"/>
      <c r="AE10" s="101"/>
    </row>
    <row r="11" spans="18:31" ht="104.4" x14ac:dyDescent="0.3">
      <c r="R11" s="101"/>
      <c r="S11" s="102"/>
      <c r="T11" s="102"/>
      <c r="U11" s="102"/>
      <c r="V11" s="145" t="s">
        <v>66</v>
      </c>
      <c r="W11" s="102">
        <f>10%*170000</f>
        <v>17000</v>
      </c>
      <c r="X11" s="102" t="s">
        <v>12</v>
      </c>
      <c r="Y11" s="102" t="s">
        <v>65</v>
      </c>
      <c r="Z11" s="101"/>
      <c r="AA11" s="101"/>
      <c r="AB11" s="101"/>
      <c r="AC11" s="101"/>
      <c r="AD11" s="101"/>
      <c r="AE11" s="101"/>
    </row>
    <row r="12" spans="18:31" ht="17.399999999999999" x14ac:dyDescent="0.3">
      <c r="R12" s="101"/>
      <c r="S12" s="102"/>
      <c r="T12" s="102"/>
      <c r="U12" s="102"/>
      <c r="V12" s="102" t="s">
        <v>426</v>
      </c>
      <c r="W12" s="146">
        <f>(1+12.68%)^(1/12)-1</f>
        <v>9.9981303892207052E-3</v>
      </c>
      <c r="X12" s="102" t="s">
        <v>13</v>
      </c>
      <c r="Y12" s="102" t="s">
        <v>67</v>
      </c>
      <c r="Z12" s="101"/>
      <c r="AA12" s="101"/>
      <c r="AB12" s="101"/>
      <c r="AC12" s="101"/>
      <c r="AD12" s="101"/>
      <c r="AE12" s="101"/>
    </row>
    <row r="13" spans="18:31" ht="17.399999999999999" x14ac:dyDescent="0.3">
      <c r="R13" s="101"/>
      <c r="S13" s="102"/>
      <c r="T13" s="102" t="s">
        <v>63</v>
      </c>
      <c r="U13" s="102"/>
      <c r="V13" s="102" t="s">
        <v>62</v>
      </c>
      <c r="W13" s="102">
        <v>60</v>
      </c>
      <c r="X13" s="102" t="s">
        <v>14</v>
      </c>
      <c r="Y13" s="102"/>
      <c r="Z13" s="101"/>
      <c r="AA13" s="101"/>
      <c r="AB13" s="101"/>
      <c r="AC13" s="101"/>
      <c r="AD13" s="101"/>
      <c r="AE13" s="101"/>
    </row>
    <row r="14" spans="18:31" ht="17.399999999999999" x14ac:dyDescent="0.3">
      <c r="R14" s="101"/>
      <c r="S14" s="102"/>
      <c r="T14" s="102"/>
      <c r="U14" s="102" t="s">
        <v>64</v>
      </c>
      <c r="V14" s="102"/>
      <c r="W14" s="102">
        <v>0</v>
      </c>
      <c r="X14" s="102" t="s">
        <v>15</v>
      </c>
      <c r="Y14" s="102"/>
      <c r="Z14" s="101"/>
      <c r="AA14" s="101"/>
      <c r="AB14" s="101"/>
      <c r="AC14" s="101"/>
      <c r="AD14" s="101"/>
      <c r="AE14" s="101"/>
    </row>
    <row r="15" spans="18:31" ht="17.399999999999999" x14ac:dyDescent="0.3">
      <c r="R15" s="101"/>
      <c r="S15" s="102"/>
      <c r="T15" s="102"/>
      <c r="U15" s="102"/>
      <c r="V15" s="102"/>
      <c r="W15" s="102"/>
      <c r="X15" s="102"/>
      <c r="Y15" s="102"/>
      <c r="Z15" s="101"/>
      <c r="AA15" s="101"/>
      <c r="AB15" s="101"/>
      <c r="AC15" s="101"/>
      <c r="AD15" s="101"/>
      <c r="AE15" s="101"/>
    </row>
    <row r="16" spans="18:31" ht="17.399999999999999" x14ac:dyDescent="0.3">
      <c r="R16" s="101"/>
      <c r="S16" s="102"/>
      <c r="T16" s="102"/>
      <c r="U16" s="102"/>
      <c r="V16" s="102"/>
      <c r="W16" s="102"/>
      <c r="X16" s="102"/>
      <c r="Y16" s="102"/>
      <c r="Z16" s="101"/>
      <c r="AA16" s="101"/>
      <c r="AB16" s="101"/>
      <c r="AC16" s="101"/>
      <c r="AD16" s="101"/>
      <c r="AE16" s="101"/>
    </row>
    <row r="17" spans="18:31" ht="17.399999999999999" x14ac:dyDescent="0.3">
      <c r="R17" s="101"/>
      <c r="S17" s="102"/>
      <c r="T17" s="102"/>
      <c r="U17" s="102"/>
      <c r="V17" s="102" t="s">
        <v>69</v>
      </c>
      <c r="W17" s="102"/>
      <c r="X17" s="102"/>
      <c r="Y17" s="102"/>
      <c r="Z17" s="101"/>
      <c r="AA17" s="101"/>
      <c r="AB17" s="101"/>
      <c r="AC17" s="101"/>
      <c r="AD17" s="101"/>
      <c r="AE17" s="101"/>
    </row>
    <row r="18" spans="18:31" ht="17.399999999999999" x14ac:dyDescent="0.3">
      <c r="R18" s="101"/>
      <c r="S18" s="102"/>
      <c r="T18" s="102"/>
      <c r="U18" s="102"/>
      <c r="V18" s="102" t="s">
        <v>408</v>
      </c>
      <c r="W18" s="102"/>
      <c r="X18" s="102"/>
      <c r="Y18" s="102"/>
      <c r="Z18" s="101"/>
      <c r="AA18" s="101"/>
      <c r="AB18" s="101"/>
      <c r="AC18" s="101"/>
      <c r="AD18" s="101"/>
      <c r="AE18" s="101"/>
    </row>
    <row r="19" spans="18:31" ht="17.399999999999999" x14ac:dyDescent="0.3">
      <c r="R19" s="101"/>
      <c r="S19" s="102"/>
      <c r="T19" s="102"/>
      <c r="U19" s="102"/>
      <c r="V19" s="102" t="s">
        <v>70</v>
      </c>
      <c r="W19" s="102"/>
      <c r="X19" s="102"/>
      <c r="Y19" s="102"/>
      <c r="Z19" s="101"/>
      <c r="AA19" s="101"/>
      <c r="AB19" s="101"/>
      <c r="AC19" s="101"/>
      <c r="AD19" s="101"/>
      <c r="AE19" s="101"/>
    </row>
    <row r="20" spans="18:31" ht="17.399999999999999" x14ac:dyDescent="0.3">
      <c r="R20" s="101"/>
      <c r="S20" s="102"/>
      <c r="T20" s="102"/>
      <c r="U20" s="102"/>
      <c r="V20" s="102" t="s">
        <v>71</v>
      </c>
      <c r="W20" s="102"/>
      <c r="X20" s="102"/>
      <c r="Y20" s="102"/>
      <c r="Z20" s="101"/>
      <c r="AA20" s="101"/>
      <c r="AB20" s="101"/>
      <c r="AC20" s="101"/>
      <c r="AD20" s="101"/>
      <c r="AE20" s="101"/>
    </row>
    <row r="21" spans="18:31" ht="17.399999999999999" x14ac:dyDescent="0.3">
      <c r="R21" s="101"/>
      <c r="S21" s="102"/>
      <c r="T21" s="102"/>
      <c r="U21" s="102"/>
      <c r="V21" s="102" t="s">
        <v>409</v>
      </c>
      <c r="W21" s="102"/>
      <c r="X21" s="102"/>
      <c r="Y21" s="102"/>
      <c r="Z21" s="101"/>
      <c r="AA21" s="101"/>
      <c r="AB21" s="101"/>
      <c r="AC21" s="101"/>
      <c r="AD21" s="101"/>
      <c r="AE21" s="101"/>
    </row>
    <row r="22" spans="18:31" ht="17.399999999999999" x14ac:dyDescent="0.3">
      <c r="R22" s="101"/>
      <c r="S22" s="102"/>
      <c r="T22" s="102"/>
      <c r="U22" s="102"/>
      <c r="V22" s="102" t="s">
        <v>72</v>
      </c>
      <c r="W22" s="102"/>
      <c r="X22" s="102"/>
      <c r="Y22" s="102"/>
      <c r="Z22" s="101"/>
      <c r="AA22" s="101"/>
      <c r="AB22" s="101"/>
      <c r="AC22" s="101"/>
      <c r="AD22" s="101"/>
      <c r="AE22" s="101"/>
    </row>
    <row r="23" spans="18:31" ht="17.399999999999999" x14ac:dyDescent="0.3">
      <c r="R23" s="101"/>
      <c r="S23" s="102"/>
      <c r="T23" s="102"/>
      <c r="U23" s="102"/>
      <c r="V23" s="102" t="s">
        <v>410</v>
      </c>
      <c r="W23" s="102"/>
      <c r="X23" s="102"/>
      <c r="Y23" s="102"/>
      <c r="Z23" s="101"/>
      <c r="AA23" s="101"/>
      <c r="AB23" s="101"/>
      <c r="AC23" s="101"/>
      <c r="AD23" s="101"/>
      <c r="AE23" s="101"/>
    </row>
    <row r="24" spans="18:31" ht="18" thickBot="1" x14ac:dyDescent="0.35">
      <c r="R24" s="101"/>
      <c r="S24" s="102"/>
      <c r="T24" s="102"/>
      <c r="U24" s="102"/>
      <c r="V24" s="102"/>
      <c r="W24" s="102"/>
      <c r="X24" s="102"/>
      <c r="Y24" s="102"/>
      <c r="Z24" s="101"/>
      <c r="AA24" s="101"/>
      <c r="AB24" s="101"/>
      <c r="AC24" s="101"/>
      <c r="AD24" s="101"/>
      <c r="AE24" s="101"/>
    </row>
    <row r="25" spans="18:31" ht="17.399999999999999" x14ac:dyDescent="0.3">
      <c r="R25" s="101"/>
      <c r="S25" s="102">
        <v>170000</v>
      </c>
      <c r="T25" s="102" t="s">
        <v>74</v>
      </c>
      <c r="U25" s="150">
        <f>W9</f>
        <v>144230.6719721847</v>
      </c>
      <c r="V25" s="102" t="s">
        <v>73</v>
      </c>
      <c r="W25" s="152" t="s">
        <v>68</v>
      </c>
      <c r="X25" s="102"/>
      <c r="Y25" s="102"/>
      <c r="Z25" s="101"/>
      <c r="AA25" s="101"/>
      <c r="AB25" s="101"/>
      <c r="AC25" s="101"/>
      <c r="AD25" s="101"/>
      <c r="AE25" s="101"/>
    </row>
    <row r="26" spans="18:31" ht="105" thickBot="1" x14ac:dyDescent="0.35">
      <c r="R26" s="101"/>
      <c r="S26" s="147" t="s">
        <v>77</v>
      </c>
      <c r="T26" s="102" t="s">
        <v>75</v>
      </c>
      <c r="U26" s="151" t="s">
        <v>79</v>
      </c>
      <c r="V26" s="102"/>
      <c r="W26" s="152" t="s">
        <v>76</v>
      </c>
      <c r="X26" s="102"/>
      <c r="Y26" s="102"/>
      <c r="Z26" s="101"/>
      <c r="AA26" s="101"/>
      <c r="AB26" s="101"/>
      <c r="AC26" s="101"/>
      <c r="AD26" s="101"/>
      <c r="AE26" s="101"/>
    </row>
    <row r="27" spans="18:31" ht="17.399999999999999" x14ac:dyDescent="0.3">
      <c r="R27" s="101"/>
      <c r="S27" s="102"/>
      <c r="T27" s="102"/>
      <c r="U27" s="102"/>
      <c r="V27" s="102"/>
      <c r="W27" s="152"/>
      <c r="X27" s="102"/>
      <c r="Y27" s="102"/>
      <c r="Z27" s="101"/>
      <c r="AA27" s="101"/>
      <c r="AB27" s="101"/>
      <c r="AC27" s="101"/>
      <c r="AD27" s="101"/>
      <c r="AE27" s="101"/>
    </row>
    <row r="28" spans="18:31" ht="17.399999999999999" x14ac:dyDescent="0.3">
      <c r="R28" s="101"/>
      <c r="S28" s="102"/>
      <c r="T28" s="102"/>
      <c r="U28" s="102"/>
      <c r="V28" s="102"/>
      <c r="W28" s="148"/>
      <c r="X28" s="102"/>
      <c r="Y28" s="102"/>
      <c r="Z28" s="101"/>
      <c r="AA28" s="101"/>
      <c r="AB28" s="101"/>
      <c r="AC28" s="101"/>
      <c r="AD28" s="101"/>
      <c r="AE28" s="101"/>
    </row>
    <row r="29" spans="18:31" x14ac:dyDescent="0.25">
      <c r="W29" s="59">
        <f>S25-U25</f>
        <v>25769.328027815296</v>
      </c>
    </row>
    <row r="30" spans="18:31" ht="15" x14ac:dyDescent="0.25">
      <c r="U30" s="2"/>
    </row>
    <row r="31" spans="18:31" ht="15" x14ac:dyDescent="0.25">
      <c r="U31" s="2"/>
    </row>
    <row r="32" spans="18:31" ht="15" x14ac:dyDescent="0.25">
      <c r="U32" s="2"/>
    </row>
    <row r="33" spans="1:21" ht="15" x14ac:dyDescent="0.25">
      <c r="U33" s="2"/>
    </row>
    <row r="34" spans="1:21" ht="15" x14ac:dyDescent="0.25">
      <c r="U34" s="2"/>
    </row>
    <row r="35" spans="1:21" ht="15" x14ac:dyDescent="0.25">
      <c r="U35" s="2"/>
    </row>
    <row r="36" spans="1:21" ht="15" x14ac:dyDescent="0.25">
      <c r="U36" s="2"/>
    </row>
    <row r="37" spans="1:21" ht="15" x14ac:dyDescent="0.25">
      <c r="U37" s="2"/>
    </row>
    <row r="38" spans="1:21" ht="15" x14ac:dyDescent="0.25">
      <c r="A38" s="2"/>
      <c r="B38" s="2"/>
      <c r="C38" s="2"/>
      <c r="D38" s="2"/>
      <c r="E38" s="2"/>
      <c r="F38" s="2"/>
      <c r="G38" s="2"/>
      <c r="H38" s="2"/>
      <c r="I38" s="2"/>
      <c r="J38" s="2"/>
      <c r="U38" s="2"/>
    </row>
    <row r="39" spans="1:21" ht="15" x14ac:dyDescent="0.25">
      <c r="A39" s="2"/>
      <c r="B39" s="2"/>
      <c r="C39" s="2"/>
      <c r="D39" s="2"/>
      <c r="E39" s="2"/>
      <c r="F39" s="2"/>
      <c r="G39" s="2"/>
      <c r="H39" s="2"/>
      <c r="I39" s="2"/>
      <c r="J39" s="2"/>
      <c r="U39" s="2"/>
    </row>
    <row r="40" spans="1:21" ht="15" x14ac:dyDescent="0.25">
      <c r="A40" s="2"/>
      <c r="B40" s="2"/>
      <c r="C40" s="2"/>
      <c r="D40" s="2"/>
      <c r="E40" s="2"/>
      <c r="F40" s="2"/>
      <c r="G40" s="2"/>
      <c r="H40" s="2"/>
      <c r="I40" s="2"/>
      <c r="J40" s="2"/>
      <c r="U40" s="2"/>
    </row>
    <row r="41" spans="1:21" ht="15" x14ac:dyDescent="0.25">
      <c r="A41" s="2"/>
      <c r="B41" s="2"/>
      <c r="C41" s="2"/>
      <c r="D41" s="2"/>
      <c r="E41" s="2"/>
      <c r="F41" s="2"/>
      <c r="G41" s="2"/>
      <c r="H41" s="2"/>
      <c r="I41" s="2"/>
      <c r="J41" s="2"/>
      <c r="U41" s="2"/>
    </row>
    <row r="42" spans="1:21" ht="15" x14ac:dyDescent="0.25">
      <c r="A42" s="2"/>
      <c r="B42" s="2"/>
      <c r="C42" s="2"/>
      <c r="D42" s="2"/>
      <c r="E42" s="2"/>
      <c r="F42" s="2"/>
      <c r="G42" s="2"/>
      <c r="H42" s="2"/>
      <c r="I42" s="2"/>
      <c r="J42" s="2"/>
      <c r="U42" s="2"/>
    </row>
    <row r="43" spans="1:21" ht="15" x14ac:dyDescent="0.25">
      <c r="A43" s="2"/>
      <c r="B43" s="2"/>
      <c r="C43" s="2"/>
      <c r="D43" s="2"/>
      <c r="E43" s="2"/>
      <c r="F43" s="2"/>
      <c r="G43" s="2"/>
      <c r="H43" s="2"/>
      <c r="I43" s="2"/>
      <c r="J43" s="2"/>
      <c r="U43" s="2"/>
    </row>
    <row r="44" spans="1:21" ht="15" x14ac:dyDescent="0.25">
      <c r="A44" s="2"/>
      <c r="B44" s="2"/>
      <c r="C44" s="2"/>
      <c r="D44" s="2"/>
      <c r="E44" s="2"/>
      <c r="F44" s="2"/>
      <c r="G44" s="2"/>
      <c r="H44" s="2"/>
      <c r="I44" s="2"/>
      <c r="J44" s="2"/>
      <c r="U44" s="2"/>
    </row>
    <row r="45" spans="1:21" ht="15" x14ac:dyDescent="0.25">
      <c r="A45" s="2"/>
      <c r="B45" s="2"/>
      <c r="C45" s="2"/>
      <c r="D45" s="2"/>
      <c r="E45" s="2"/>
      <c r="F45" s="2"/>
      <c r="G45" s="2"/>
      <c r="H45" s="2"/>
      <c r="I45" s="2"/>
      <c r="J45" s="2"/>
      <c r="U45" s="2"/>
    </row>
    <row r="46" spans="1:21" ht="15" x14ac:dyDescent="0.25">
      <c r="A46" s="2"/>
      <c r="B46" s="2"/>
      <c r="C46" s="2"/>
      <c r="D46" s="2"/>
      <c r="E46" s="2"/>
      <c r="F46" s="2"/>
      <c r="G46" s="2"/>
      <c r="H46" s="2"/>
      <c r="I46" s="2"/>
      <c r="J46" s="2"/>
    </row>
    <row r="47" spans="1:21" ht="15" x14ac:dyDescent="0.25">
      <c r="A47" s="2"/>
      <c r="B47" s="2"/>
      <c r="C47" s="2"/>
      <c r="D47" s="2"/>
      <c r="E47" s="2"/>
      <c r="F47" s="2"/>
      <c r="G47" s="2"/>
      <c r="H47" s="2"/>
      <c r="I47" s="2"/>
      <c r="J47" s="2"/>
    </row>
    <row r="48" spans="1:21" ht="15" x14ac:dyDescent="0.25">
      <c r="A48" s="2"/>
      <c r="B48" s="2"/>
      <c r="C48" s="2"/>
      <c r="D48" s="2"/>
      <c r="E48" s="2"/>
      <c r="F48" s="2"/>
      <c r="G48" s="2"/>
      <c r="H48" s="2"/>
      <c r="I48" s="2"/>
      <c r="J48" s="2"/>
    </row>
    <row r="49" spans="1:2" ht="15" x14ac:dyDescent="0.25">
      <c r="A49" s="2"/>
      <c r="B49" s="2"/>
    </row>
    <row r="50" spans="1:2" ht="15" x14ac:dyDescent="0.25">
      <c r="A50" s="2"/>
      <c r="B50" s="2"/>
    </row>
    <row r="51" spans="1:2" ht="15" x14ac:dyDescent="0.25">
      <c r="A51" s="2"/>
      <c r="B51" s="2"/>
    </row>
    <row r="52" spans="1:2" ht="15" x14ac:dyDescent="0.25">
      <c r="A52" s="2"/>
      <c r="B52" s="2"/>
    </row>
    <row r="53" spans="1:2" ht="15" x14ac:dyDescent="0.25">
      <c r="A53" s="2"/>
      <c r="B53" s="2"/>
    </row>
    <row r="54" spans="1:2" ht="15" x14ac:dyDescent="0.25">
      <c r="A54" s="2"/>
      <c r="B54" s="2"/>
    </row>
    <row r="55" spans="1:2" ht="15" x14ac:dyDescent="0.25">
      <c r="A55" s="2"/>
      <c r="B55" s="2"/>
    </row>
    <row r="56" spans="1:2" ht="15" x14ac:dyDescent="0.25">
      <c r="A56" s="2"/>
      <c r="B56" s="2"/>
    </row>
    <row r="57" spans="1:2" ht="15" x14ac:dyDescent="0.25">
      <c r="A57" s="2"/>
      <c r="B57" s="2"/>
    </row>
    <row r="58" spans="1:2" ht="15" x14ac:dyDescent="0.25">
      <c r="A58" s="2"/>
      <c r="B58" s="2"/>
    </row>
    <row r="59" spans="1:2" ht="15" x14ac:dyDescent="0.25">
      <c r="A59" s="2"/>
      <c r="B59" s="2"/>
    </row>
    <row r="60" spans="1:2" ht="15" x14ac:dyDescent="0.25">
      <c r="A60" s="2"/>
      <c r="B60" s="2"/>
    </row>
    <row r="61" spans="1:2" ht="15" x14ac:dyDescent="0.25">
      <c r="A61" s="2"/>
      <c r="B61" s="2"/>
    </row>
    <row r="62" spans="1:2" ht="15" x14ac:dyDescent="0.25">
      <c r="A62" s="2"/>
      <c r="B62" s="2"/>
    </row>
    <row r="63" spans="1:2" ht="15" x14ac:dyDescent="0.25">
      <c r="A63" s="2"/>
      <c r="B63" s="2"/>
    </row>
    <row r="64" spans="1:2" ht="15" x14ac:dyDescent="0.25">
      <c r="A64" s="2"/>
      <c r="B64" s="2"/>
    </row>
    <row r="65" spans="1:10" ht="15" x14ac:dyDescent="0.25">
      <c r="A65" s="2"/>
      <c r="B65" s="2"/>
    </row>
    <row r="66" spans="1:10" ht="15" x14ac:dyDescent="0.25">
      <c r="A66" s="2"/>
      <c r="B66" s="2"/>
    </row>
    <row r="67" spans="1:10" ht="15" x14ac:dyDescent="0.25">
      <c r="A67" s="2"/>
      <c r="B67" s="2"/>
    </row>
    <row r="68" spans="1:10" ht="15" x14ac:dyDescent="0.25">
      <c r="A68" s="2"/>
      <c r="B68" s="2"/>
    </row>
    <row r="69" spans="1:10" ht="15" x14ac:dyDescent="0.25">
      <c r="A69" s="2"/>
      <c r="B69" s="2"/>
    </row>
    <row r="70" spans="1:10" ht="15" x14ac:dyDescent="0.25">
      <c r="A70" s="2"/>
      <c r="B70" s="2"/>
    </row>
    <row r="71" spans="1:10" ht="15" x14ac:dyDescent="0.25">
      <c r="A71" s="2"/>
      <c r="B71" s="2"/>
    </row>
    <row r="72" spans="1:10" ht="15" x14ac:dyDescent="0.25">
      <c r="A72" s="2"/>
      <c r="B72" s="2"/>
    </row>
    <row r="73" spans="1:10" ht="15" x14ac:dyDescent="0.25">
      <c r="A73" s="2"/>
      <c r="B73" s="2"/>
    </row>
    <row r="74" spans="1:10" ht="15" x14ac:dyDescent="0.25">
      <c r="A74" s="2"/>
      <c r="B74" s="2"/>
      <c r="C74" s="2"/>
      <c r="D74" s="2"/>
      <c r="E74" s="2"/>
      <c r="F74" s="2"/>
      <c r="G74" s="2"/>
      <c r="H74" s="2"/>
      <c r="I74" s="2"/>
      <c r="J74" s="2"/>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97270-5B76-4188-A3A7-AD7986327076}">
  <dimension ref="A1:V84"/>
  <sheetViews>
    <sheetView rightToLeft="1" topLeftCell="A38" zoomScale="85" zoomScaleNormal="85" workbookViewId="0">
      <selection activeCell="G67" sqref="G67"/>
    </sheetView>
  </sheetViews>
  <sheetFormatPr defaultRowHeight="13.8" x14ac:dyDescent="0.25"/>
  <cols>
    <col min="6" max="6" width="24.09765625" bestFit="1" customWidth="1"/>
    <col min="7" max="7" width="17" customWidth="1"/>
    <col min="8" max="8" width="33.69921875" customWidth="1"/>
    <col min="9" max="9" width="21.19921875" customWidth="1"/>
    <col min="10" max="10" width="18.5" customWidth="1"/>
    <col min="11" max="11" width="27.796875" customWidth="1"/>
    <col min="12" max="12" width="32.09765625" customWidth="1"/>
  </cols>
  <sheetData>
    <row r="1" spans="1:22" ht="15" x14ac:dyDescent="0.25">
      <c r="A1" s="2"/>
      <c r="B1" s="2"/>
      <c r="C1" s="2"/>
      <c r="D1" s="2"/>
      <c r="E1" s="2"/>
      <c r="F1" s="2"/>
      <c r="G1" s="2"/>
      <c r="H1" s="2"/>
      <c r="I1" s="2"/>
      <c r="J1" s="2"/>
      <c r="K1" s="2"/>
      <c r="L1" s="2"/>
      <c r="M1" s="2"/>
      <c r="N1" s="2"/>
      <c r="O1" s="2"/>
      <c r="P1" s="2"/>
      <c r="Q1" s="2"/>
      <c r="R1" s="2"/>
    </row>
    <row r="2" spans="1:22" ht="15" x14ac:dyDescent="0.25">
      <c r="A2" s="2"/>
      <c r="B2" s="2"/>
      <c r="C2" s="2"/>
      <c r="D2" s="2"/>
      <c r="E2" s="2"/>
      <c r="F2" s="2"/>
      <c r="G2" s="2"/>
      <c r="H2" s="2"/>
      <c r="I2" s="2"/>
      <c r="J2" s="2"/>
      <c r="K2" s="2"/>
      <c r="L2" s="2"/>
      <c r="M2" s="2"/>
      <c r="N2" s="2"/>
      <c r="O2" s="2"/>
      <c r="P2" s="2"/>
      <c r="Q2" s="2"/>
      <c r="R2" s="2"/>
    </row>
    <row r="3" spans="1:22" ht="15" x14ac:dyDescent="0.25">
      <c r="A3" s="2"/>
      <c r="B3" s="2"/>
      <c r="C3" s="2"/>
      <c r="D3" s="2"/>
      <c r="E3" s="2"/>
      <c r="F3" s="2"/>
      <c r="G3" s="2"/>
      <c r="H3" s="2"/>
      <c r="I3" s="2"/>
      <c r="J3" s="2"/>
      <c r="K3" s="2"/>
      <c r="L3" s="2"/>
      <c r="M3" s="2"/>
      <c r="N3" s="2"/>
      <c r="O3" s="2"/>
      <c r="P3" s="2"/>
      <c r="Q3" s="2"/>
      <c r="R3" s="2"/>
    </row>
    <row r="4" spans="1:22" ht="15" x14ac:dyDescent="0.25">
      <c r="A4" s="2"/>
      <c r="B4" s="2"/>
      <c r="C4" s="2"/>
      <c r="D4" s="2"/>
      <c r="E4" s="2"/>
      <c r="F4" s="2"/>
      <c r="G4" s="2"/>
      <c r="H4" s="2"/>
      <c r="I4" s="2"/>
      <c r="J4" s="2"/>
      <c r="K4" s="2"/>
      <c r="L4" s="2"/>
      <c r="M4" s="2"/>
      <c r="N4" s="2"/>
      <c r="O4" s="2"/>
      <c r="P4" s="2"/>
      <c r="Q4" s="2"/>
      <c r="R4" s="2"/>
    </row>
    <row r="5" spans="1:22" ht="15" x14ac:dyDescent="0.25">
      <c r="A5" s="2"/>
      <c r="B5" s="2"/>
      <c r="C5" s="2"/>
      <c r="D5" s="2"/>
      <c r="E5" s="2"/>
      <c r="F5" s="2"/>
      <c r="G5" s="2"/>
      <c r="H5" s="2"/>
      <c r="I5" s="2"/>
      <c r="J5" s="2"/>
      <c r="K5" s="2"/>
      <c r="L5" s="2"/>
      <c r="M5" s="2"/>
      <c r="N5" s="2"/>
      <c r="O5" s="2"/>
      <c r="P5" s="2"/>
      <c r="Q5" s="2"/>
      <c r="R5" s="2"/>
    </row>
    <row r="6" spans="1:22" ht="15" x14ac:dyDescent="0.25">
      <c r="A6" s="2"/>
      <c r="B6" s="2"/>
      <c r="C6" s="2"/>
      <c r="D6" s="2"/>
      <c r="E6" s="2"/>
      <c r="F6" s="2"/>
      <c r="G6" s="2"/>
      <c r="H6" s="2"/>
      <c r="I6" s="2"/>
      <c r="J6" s="2"/>
      <c r="K6" s="2"/>
      <c r="L6" s="2"/>
      <c r="M6" s="2"/>
      <c r="N6" s="2"/>
      <c r="O6" s="2"/>
      <c r="P6" s="2"/>
      <c r="Q6" s="2"/>
      <c r="R6" s="2"/>
    </row>
    <row r="7" spans="1:22" ht="15" x14ac:dyDescent="0.25">
      <c r="A7" s="2"/>
      <c r="B7" s="2"/>
      <c r="C7" s="2"/>
      <c r="D7" s="2"/>
      <c r="E7" s="2"/>
      <c r="F7" s="2"/>
      <c r="G7" s="2"/>
      <c r="H7" s="2"/>
      <c r="I7" s="2"/>
      <c r="J7" s="2"/>
      <c r="K7" s="2"/>
      <c r="L7" s="2"/>
      <c r="M7" s="2"/>
      <c r="N7" s="2"/>
      <c r="O7" s="2"/>
      <c r="P7" s="2"/>
      <c r="Q7" s="2"/>
      <c r="R7" s="2"/>
    </row>
    <row r="8" spans="1:22" ht="15" x14ac:dyDescent="0.25">
      <c r="A8" s="2"/>
      <c r="B8" s="2"/>
      <c r="C8" s="2"/>
      <c r="D8" s="2"/>
      <c r="E8" s="2"/>
      <c r="F8" s="2"/>
      <c r="G8" s="2"/>
      <c r="H8" s="2"/>
      <c r="I8" s="2"/>
      <c r="J8" s="2"/>
      <c r="K8" s="2"/>
      <c r="L8" s="2"/>
      <c r="M8" s="2"/>
      <c r="N8" s="2"/>
      <c r="O8" s="2"/>
      <c r="P8" s="2"/>
      <c r="Q8" s="2"/>
      <c r="R8" s="2"/>
    </row>
    <row r="9" spans="1:22" ht="15" x14ac:dyDescent="0.25">
      <c r="A9" s="2"/>
      <c r="B9" s="2"/>
      <c r="C9" s="2"/>
      <c r="D9" s="2"/>
      <c r="E9" s="2"/>
      <c r="F9" s="2"/>
      <c r="G9" s="2"/>
      <c r="H9" s="2"/>
      <c r="I9" s="2"/>
      <c r="J9" s="2"/>
      <c r="K9" s="2"/>
      <c r="L9" s="2"/>
      <c r="M9" s="2" t="s">
        <v>0</v>
      </c>
      <c r="N9" s="2"/>
      <c r="O9" s="2"/>
      <c r="P9" s="2"/>
      <c r="Q9" s="2"/>
      <c r="R9" s="2"/>
    </row>
    <row r="10" spans="1:22" ht="15" x14ac:dyDescent="0.25">
      <c r="A10" s="2"/>
      <c r="B10" s="2"/>
      <c r="C10" s="2"/>
      <c r="D10" s="2"/>
      <c r="E10" s="2"/>
      <c r="F10" s="2"/>
      <c r="G10" s="2"/>
      <c r="H10" s="2"/>
      <c r="I10" s="2"/>
      <c r="J10" s="2"/>
      <c r="K10" s="2"/>
      <c r="L10" s="2"/>
      <c r="M10" s="2" t="s">
        <v>1</v>
      </c>
      <c r="N10" s="2"/>
      <c r="O10" s="2"/>
      <c r="P10" s="2"/>
      <c r="Q10" s="2"/>
      <c r="R10" s="2"/>
    </row>
    <row r="11" spans="1:22" ht="15" x14ac:dyDescent="0.25">
      <c r="A11" s="2"/>
      <c r="B11" s="2"/>
      <c r="C11" s="2"/>
      <c r="D11" s="2"/>
      <c r="E11" s="2"/>
      <c r="F11" s="2"/>
      <c r="G11" s="2"/>
      <c r="H11" s="2"/>
      <c r="I11" s="2"/>
      <c r="J11" s="2"/>
      <c r="K11" s="2"/>
      <c r="L11" s="2"/>
      <c r="M11" s="2"/>
      <c r="N11" s="2"/>
      <c r="O11" s="2"/>
      <c r="P11" s="2"/>
      <c r="Q11" s="2"/>
      <c r="R11" s="2"/>
    </row>
    <row r="12" spans="1:22" ht="15" x14ac:dyDescent="0.25">
      <c r="A12" s="2"/>
      <c r="B12" s="2"/>
      <c r="C12" s="2"/>
      <c r="D12" s="2"/>
      <c r="E12" s="2"/>
      <c r="F12" s="2"/>
      <c r="G12" s="2"/>
      <c r="H12" s="2"/>
      <c r="I12" s="2"/>
      <c r="J12" s="2"/>
      <c r="K12" s="2"/>
      <c r="L12" s="2"/>
      <c r="M12" s="2"/>
      <c r="N12" s="2"/>
      <c r="O12" s="2"/>
      <c r="P12" s="2"/>
      <c r="Q12" s="2"/>
      <c r="R12" s="2"/>
    </row>
    <row r="13" spans="1:22" ht="15" x14ac:dyDescent="0.25">
      <c r="A13" s="2"/>
      <c r="B13" s="2"/>
      <c r="C13" s="2"/>
      <c r="D13" s="2"/>
      <c r="E13" s="2"/>
      <c r="F13" s="2"/>
      <c r="G13" s="2"/>
      <c r="H13" s="2"/>
      <c r="I13" s="2"/>
      <c r="J13" s="2"/>
      <c r="K13" s="2"/>
      <c r="L13" s="2"/>
      <c r="M13" s="2"/>
      <c r="N13" s="2"/>
      <c r="O13" s="2"/>
      <c r="P13" s="2"/>
      <c r="Q13" s="2"/>
      <c r="R13" s="2"/>
    </row>
    <row r="14" spans="1:22" ht="15" x14ac:dyDescent="0.25">
      <c r="A14" s="2"/>
      <c r="B14" s="2"/>
      <c r="C14" s="2"/>
      <c r="D14" s="2"/>
      <c r="E14" s="2"/>
      <c r="F14" s="2"/>
      <c r="G14" s="2"/>
      <c r="H14" s="2"/>
      <c r="I14" s="2"/>
      <c r="J14" s="2"/>
      <c r="K14" s="2"/>
      <c r="L14" s="2"/>
      <c r="M14" s="2"/>
      <c r="N14" s="2"/>
      <c r="O14" s="2"/>
      <c r="P14" s="2"/>
      <c r="Q14" s="2"/>
      <c r="R14" s="2"/>
    </row>
    <row r="15" spans="1:22" ht="15" x14ac:dyDescent="0.25">
      <c r="A15" s="2"/>
      <c r="B15" s="2"/>
      <c r="C15" s="2"/>
      <c r="D15" s="2"/>
      <c r="E15" s="2"/>
      <c r="F15" s="2"/>
      <c r="G15" s="2"/>
      <c r="H15" s="2"/>
      <c r="I15" s="2"/>
      <c r="J15" s="2"/>
      <c r="K15" s="2"/>
      <c r="L15" s="2"/>
      <c r="M15" s="2"/>
      <c r="N15" s="2"/>
      <c r="O15" s="2"/>
      <c r="P15" s="2"/>
      <c r="Q15" s="2"/>
      <c r="R15" s="2"/>
      <c r="V15" t="s">
        <v>429</v>
      </c>
    </row>
    <row r="16" spans="1:22" ht="15" x14ac:dyDescent="0.25">
      <c r="A16" s="2"/>
      <c r="B16" s="2"/>
      <c r="C16" s="2"/>
      <c r="D16" s="2"/>
      <c r="E16" s="2"/>
      <c r="F16" s="2"/>
      <c r="G16" s="2"/>
      <c r="H16" s="2"/>
      <c r="I16" s="2"/>
      <c r="J16" s="2"/>
      <c r="K16" s="2"/>
      <c r="L16" s="2"/>
      <c r="M16" s="2" t="s">
        <v>4</v>
      </c>
      <c r="N16" s="2"/>
      <c r="O16" s="2"/>
      <c r="P16" s="2"/>
      <c r="Q16" s="2"/>
      <c r="R16" s="2"/>
    </row>
    <row r="17" spans="1:18" ht="15" x14ac:dyDescent="0.25">
      <c r="A17" s="2"/>
      <c r="B17" s="2"/>
      <c r="C17" s="2"/>
      <c r="D17" s="2"/>
      <c r="E17" s="2"/>
      <c r="F17" s="2"/>
      <c r="G17" s="2"/>
      <c r="H17" s="2"/>
      <c r="I17" s="2"/>
      <c r="J17" s="2"/>
      <c r="K17" s="2"/>
      <c r="L17" s="2"/>
      <c r="M17" s="2" t="s">
        <v>2</v>
      </c>
      <c r="N17" s="2"/>
      <c r="O17" s="2"/>
      <c r="P17" s="2"/>
      <c r="Q17" s="2"/>
      <c r="R17" s="2"/>
    </row>
    <row r="18" spans="1:18" ht="15" x14ac:dyDescent="0.25">
      <c r="A18" s="2"/>
      <c r="B18" s="2"/>
      <c r="C18" s="2"/>
      <c r="D18" s="2"/>
      <c r="E18" s="2"/>
      <c r="F18" s="2"/>
      <c r="G18" s="2"/>
      <c r="H18" s="2"/>
      <c r="I18" s="2"/>
      <c r="J18" s="2"/>
      <c r="K18" s="2"/>
      <c r="L18" s="2"/>
      <c r="M18" s="2" t="s">
        <v>33</v>
      </c>
      <c r="N18" s="2"/>
      <c r="O18" s="2"/>
      <c r="P18" s="2"/>
      <c r="Q18" s="2"/>
      <c r="R18" s="2"/>
    </row>
    <row r="19" spans="1:18" ht="15" x14ac:dyDescent="0.25">
      <c r="A19" s="2"/>
      <c r="B19" s="2"/>
      <c r="C19" s="2"/>
      <c r="D19" s="2"/>
      <c r="E19" s="2"/>
      <c r="F19" s="2"/>
      <c r="G19" s="2"/>
      <c r="H19" s="2"/>
      <c r="I19" s="2"/>
      <c r="J19" s="2"/>
      <c r="K19" s="2"/>
      <c r="L19" s="2"/>
      <c r="M19" s="2" t="s">
        <v>87</v>
      </c>
      <c r="N19" s="2"/>
      <c r="O19" s="2"/>
      <c r="P19" s="2"/>
      <c r="Q19" s="2"/>
      <c r="R19" s="2"/>
    </row>
    <row r="20" spans="1:18" ht="15" x14ac:dyDescent="0.25">
      <c r="A20" s="2"/>
      <c r="B20" s="2"/>
      <c r="C20" s="2"/>
      <c r="D20" s="2"/>
      <c r="E20" s="2"/>
      <c r="F20" s="2"/>
      <c r="G20" s="2"/>
      <c r="H20" s="2"/>
      <c r="I20" s="2"/>
      <c r="J20" s="2"/>
      <c r="K20" s="2"/>
      <c r="L20" s="2"/>
      <c r="M20" s="2"/>
      <c r="N20" s="2"/>
      <c r="O20" s="2"/>
      <c r="P20" s="2"/>
      <c r="Q20" s="2"/>
      <c r="R20" s="2"/>
    </row>
    <row r="21" spans="1:18" ht="15" x14ac:dyDescent="0.25">
      <c r="A21" s="2"/>
      <c r="B21" s="2"/>
      <c r="C21" s="2"/>
      <c r="D21" s="2"/>
      <c r="E21" s="2"/>
      <c r="F21" s="2"/>
      <c r="G21" s="2"/>
      <c r="H21" s="2"/>
      <c r="I21" s="2"/>
      <c r="J21" s="2"/>
      <c r="K21" s="2"/>
      <c r="L21" s="2"/>
      <c r="M21" s="2" t="s">
        <v>34</v>
      </c>
      <c r="N21" s="2"/>
      <c r="O21" s="2"/>
      <c r="P21" s="2"/>
      <c r="Q21" s="2"/>
      <c r="R21" s="2"/>
    </row>
    <row r="22" spans="1:18" ht="15" x14ac:dyDescent="0.25">
      <c r="A22" s="2"/>
      <c r="B22" s="2"/>
      <c r="C22" s="2"/>
      <c r="D22" s="2"/>
      <c r="E22" s="2"/>
      <c r="F22" s="2"/>
      <c r="G22" s="2"/>
      <c r="H22" s="2"/>
      <c r="K22" s="2"/>
    </row>
    <row r="23" spans="1:18" ht="15" x14ac:dyDescent="0.25">
      <c r="A23" s="2"/>
      <c r="B23" s="2"/>
      <c r="C23" s="2"/>
      <c r="D23" s="2"/>
      <c r="E23" s="11" t="s">
        <v>58</v>
      </c>
      <c r="F23" s="2"/>
      <c r="G23" s="2"/>
      <c r="H23" s="2"/>
      <c r="K23" s="2"/>
    </row>
    <row r="24" spans="1:18" ht="15" x14ac:dyDescent="0.25">
      <c r="A24" s="2"/>
      <c r="B24" s="2"/>
      <c r="C24" s="2"/>
      <c r="D24" s="2"/>
      <c r="E24" s="2"/>
      <c r="F24" s="2"/>
      <c r="G24" s="2"/>
      <c r="H24" s="2"/>
      <c r="K24" s="2"/>
    </row>
    <row r="25" spans="1:18" ht="15" x14ac:dyDescent="0.25">
      <c r="A25" s="2"/>
      <c r="B25" s="2"/>
      <c r="C25" s="2"/>
      <c r="D25" s="2"/>
      <c r="E25" s="2"/>
      <c r="F25" s="2"/>
      <c r="G25" s="2"/>
      <c r="H25" s="2"/>
      <c r="K25" s="2"/>
    </row>
    <row r="26" spans="1:18" ht="15.6" thickBot="1" x14ac:dyDescent="0.3">
      <c r="A26" s="2"/>
      <c r="B26" s="2"/>
      <c r="C26" s="2"/>
      <c r="D26" s="2"/>
      <c r="E26" s="2"/>
      <c r="F26" s="2" t="s">
        <v>319</v>
      </c>
      <c r="G26" s="2"/>
      <c r="H26" s="2"/>
      <c r="K26" s="2"/>
    </row>
    <row r="27" spans="1:18" ht="15.6" thickBot="1" x14ac:dyDescent="0.3">
      <c r="A27" s="2"/>
      <c r="B27" s="2"/>
      <c r="C27" s="2"/>
      <c r="D27" s="2"/>
      <c r="E27" s="2"/>
      <c r="F27" s="5">
        <f>PV(F31,F32,-F29,,0)</f>
        <v>1357.2120876211911</v>
      </c>
      <c r="G27" s="4" t="s">
        <v>57</v>
      </c>
      <c r="H27" s="2"/>
      <c r="K27" s="2"/>
    </row>
    <row r="28" spans="1:18" ht="15" x14ac:dyDescent="0.25">
      <c r="A28" s="2"/>
      <c r="B28" s="2"/>
      <c r="C28" s="2"/>
      <c r="D28" s="2"/>
      <c r="E28" s="2"/>
      <c r="F28" s="5">
        <f>FV(10%,2,,-F27)</f>
        <v>1642.2266260216416</v>
      </c>
      <c r="G28" s="8" t="s">
        <v>12</v>
      </c>
      <c r="H28" s="2"/>
      <c r="K28" s="2"/>
    </row>
    <row r="29" spans="1:18" ht="15" x14ac:dyDescent="0.25">
      <c r="A29" s="2"/>
      <c r="B29" s="2"/>
      <c r="C29" s="2"/>
      <c r="D29" s="2"/>
      <c r="E29" s="2"/>
      <c r="F29" s="2">
        <v>500</v>
      </c>
      <c r="G29" s="2" t="s">
        <v>11</v>
      </c>
      <c r="H29" s="2" t="s">
        <v>427</v>
      </c>
      <c r="K29" s="2"/>
    </row>
    <row r="30" spans="1:18" ht="15" x14ac:dyDescent="0.25">
      <c r="A30" s="2"/>
      <c r="B30" s="2"/>
      <c r="C30" s="2"/>
      <c r="D30" s="2"/>
      <c r="E30" s="2"/>
      <c r="F30" s="2">
        <v>0</v>
      </c>
      <c r="G30" s="2" t="s">
        <v>12</v>
      </c>
      <c r="H30" s="2"/>
      <c r="K30" s="2"/>
      <c r="L30" s="2"/>
      <c r="M30" s="2"/>
      <c r="N30" s="2"/>
      <c r="O30" s="2"/>
      <c r="P30" s="2"/>
      <c r="Q30" s="2"/>
      <c r="R30" s="2"/>
    </row>
    <row r="31" spans="1:18" ht="15" x14ac:dyDescent="0.25">
      <c r="A31" s="2"/>
      <c r="B31" s="2"/>
      <c r="C31" s="2"/>
      <c r="D31" s="2"/>
      <c r="E31" s="2"/>
      <c r="F31" s="6">
        <f>(1+10%)^3-1</f>
        <v>0.33100000000000041</v>
      </c>
      <c r="G31" s="2" t="s">
        <v>13</v>
      </c>
      <c r="H31" s="2" t="s">
        <v>428</v>
      </c>
      <c r="I31" s="2"/>
      <c r="J31" s="2"/>
      <c r="K31" s="2"/>
      <c r="L31" s="2"/>
      <c r="M31" s="2"/>
      <c r="N31" s="2"/>
      <c r="O31" s="2"/>
      <c r="P31" s="2"/>
      <c r="Q31" s="2"/>
      <c r="R31" s="2"/>
    </row>
    <row r="32" spans="1:18" ht="15" x14ac:dyDescent="0.25">
      <c r="A32" s="2"/>
      <c r="B32" s="2"/>
      <c r="C32" s="2"/>
      <c r="D32" s="2"/>
      <c r="E32" s="2"/>
      <c r="F32" s="2">
        <v>8</v>
      </c>
      <c r="G32" s="2" t="s">
        <v>14</v>
      </c>
      <c r="H32" s="2"/>
      <c r="I32" s="2"/>
      <c r="J32" s="2"/>
      <c r="K32" s="2"/>
      <c r="L32" s="2"/>
      <c r="M32" s="2"/>
      <c r="N32" s="2"/>
      <c r="O32" s="2"/>
      <c r="P32" s="2"/>
      <c r="Q32" s="2"/>
      <c r="R32" s="2"/>
    </row>
    <row r="33" spans="1:20" ht="15" x14ac:dyDescent="0.25">
      <c r="A33" s="2"/>
      <c r="B33" s="2"/>
      <c r="C33" s="2"/>
      <c r="D33" s="2"/>
      <c r="E33" s="2"/>
      <c r="F33" s="10">
        <v>0</v>
      </c>
      <c r="G33" s="2" t="s">
        <v>15</v>
      </c>
      <c r="H33" s="2"/>
      <c r="I33" s="2"/>
      <c r="J33" s="2"/>
      <c r="K33" s="2"/>
      <c r="L33" s="2"/>
      <c r="M33" s="2"/>
      <c r="N33" s="2"/>
      <c r="O33" s="2"/>
      <c r="P33" s="2"/>
      <c r="Q33" s="2"/>
      <c r="R33" s="2"/>
    </row>
    <row r="34" spans="1:20" ht="15" x14ac:dyDescent="0.25">
      <c r="A34" s="2"/>
      <c r="B34" s="2"/>
      <c r="C34" s="2"/>
      <c r="D34" s="2"/>
      <c r="E34" s="2"/>
      <c r="F34" s="2"/>
      <c r="G34" s="2"/>
      <c r="H34" s="2"/>
      <c r="I34" s="2"/>
      <c r="J34" s="2"/>
      <c r="K34" s="2"/>
      <c r="L34" s="2"/>
      <c r="M34" s="2"/>
      <c r="N34" s="2"/>
      <c r="O34" s="2"/>
      <c r="P34" s="2"/>
      <c r="Q34" s="2"/>
      <c r="R34" s="2"/>
    </row>
    <row r="35" spans="1:20" ht="15" x14ac:dyDescent="0.25">
      <c r="A35" s="2"/>
      <c r="B35" s="2"/>
      <c r="C35" s="2"/>
      <c r="D35" s="2"/>
      <c r="E35" s="2"/>
      <c r="F35" s="2"/>
      <c r="G35" s="2"/>
      <c r="H35" s="2"/>
      <c r="I35" s="2"/>
      <c r="J35" s="2"/>
      <c r="K35" s="2"/>
      <c r="L35" s="2"/>
      <c r="M35" s="2"/>
      <c r="N35" s="2"/>
      <c r="O35" s="2"/>
      <c r="P35" s="2"/>
      <c r="Q35" s="2"/>
      <c r="R35" s="2"/>
    </row>
    <row r="36" spans="1:20" ht="15" x14ac:dyDescent="0.25">
      <c r="A36" s="2"/>
      <c r="B36" s="2"/>
      <c r="C36" s="2"/>
      <c r="D36" s="2"/>
      <c r="E36" s="2"/>
      <c r="F36" s="2"/>
      <c r="G36" s="2"/>
      <c r="H36" s="2"/>
      <c r="I36" s="2"/>
      <c r="J36" s="2"/>
      <c r="K36" s="2"/>
      <c r="L36" s="2"/>
      <c r="M36" s="2"/>
      <c r="N36" s="2"/>
      <c r="O36" s="2"/>
      <c r="P36" s="2"/>
      <c r="Q36" s="2"/>
      <c r="R36" s="2"/>
    </row>
    <row r="37" spans="1:20" ht="15" x14ac:dyDescent="0.25">
      <c r="A37" s="2"/>
      <c r="B37" s="2"/>
      <c r="C37" s="2"/>
      <c r="D37" s="2"/>
      <c r="E37" s="2"/>
      <c r="F37" s="2"/>
      <c r="G37" s="2"/>
      <c r="H37" s="2"/>
      <c r="I37" s="2"/>
      <c r="J37" s="2"/>
      <c r="K37" s="2"/>
      <c r="L37" s="2"/>
      <c r="M37" s="2"/>
      <c r="N37" s="2"/>
      <c r="O37" s="2"/>
      <c r="P37" s="2"/>
      <c r="Q37" s="2"/>
      <c r="R37" s="2"/>
    </row>
    <row r="38" spans="1:20" ht="15" x14ac:dyDescent="0.25">
      <c r="A38" s="2"/>
      <c r="B38" s="2"/>
      <c r="C38" s="2"/>
      <c r="D38" s="2"/>
      <c r="E38" s="2"/>
      <c r="F38" s="2"/>
      <c r="G38" s="2"/>
      <c r="H38" s="2"/>
      <c r="I38" s="2"/>
      <c r="J38" s="2"/>
      <c r="K38" s="2"/>
      <c r="L38" s="2"/>
      <c r="M38" s="2"/>
      <c r="N38" s="2"/>
      <c r="O38" s="2"/>
      <c r="P38" s="2"/>
      <c r="Q38" s="2"/>
      <c r="R38" s="2"/>
    </row>
    <row r="39" spans="1:20" ht="15" x14ac:dyDescent="0.25">
      <c r="A39" s="2"/>
      <c r="B39" s="2"/>
      <c r="C39" s="2"/>
      <c r="D39" s="2"/>
      <c r="E39" s="2"/>
      <c r="F39" s="2"/>
      <c r="G39" s="2"/>
      <c r="H39" s="2"/>
      <c r="I39" s="2"/>
      <c r="J39" s="2"/>
      <c r="K39" s="2"/>
      <c r="L39" s="2"/>
      <c r="M39" s="2"/>
      <c r="N39" s="2"/>
      <c r="O39" s="2"/>
      <c r="P39" s="2"/>
      <c r="Q39" s="2"/>
      <c r="R39" s="2"/>
    </row>
    <row r="40" spans="1:20" ht="15" x14ac:dyDescent="0.25">
      <c r="A40" s="2"/>
      <c r="B40" s="2"/>
      <c r="C40" s="2"/>
      <c r="D40" s="2"/>
      <c r="E40" s="2"/>
      <c r="F40" s="2"/>
      <c r="G40" s="2"/>
      <c r="H40" s="2"/>
      <c r="I40" s="2"/>
      <c r="J40" s="2"/>
      <c r="K40" s="2"/>
      <c r="L40" s="2"/>
      <c r="M40" s="2"/>
      <c r="N40" s="2"/>
      <c r="O40" s="2"/>
      <c r="P40" s="2"/>
      <c r="Q40" s="2"/>
      <c r="R40" s="2"/>
    </row>
    <row r="41" spans="1:20" ht="15" x14ac:dyDescent="0.25">
      <c r="A41" s="2"/>
      <c r="B41" s="2"/>
      <c r="C41" s="2"/>
      <c r="D41" s="2"/>
      <c r="E41" s="2"/>
      <c r="F41" s="2"/>
      <c r="G41" s="2"/>
      <c r="H41" s="2"/>
      <c r="I41" s="2"/>
      <c r="J41" s="2"/>
      <c r="K41" s="2"/>
      <c r="L41" s="2"/>
      <c r="M41" s="2"/>
      <c r="N41" s="2"/>
      <c r="O41" s="2"/>
      <c r="P41" s="2"/>
      <c r="Q41" s="2"/>
      <c r="R41" s="2"/>
    </row>
    <row r="42" spans="1:20" ht="15" x14ac:dyDescent="0.25">
      <c r="A42" s="2"/>
      <c r="B42" s="2"/>
      <c r="C42" s="2"/>
      <c r="D42" s="2"/>
      <c r="E42" s="2"/>
      <c r="F42" s="2"/>
      <c r="G42" s="2"/>
      <c r="H42" s="2"/>
      <c r="I42" s="2"/>
      <c r="J42" s="2"/>
      <c r="K42" s="2"/>
      <c r="L42" s="2"/>
      <c r="M42" s="2"/>
      <c r="N42" s="2"/>
      <c r="O42" s="2"/>
      <c r="P42" s="2"/>
      <c r="Q42" s="2"/>
      <c r="R42" s="2"/>
    </row>
    <row r="43" spans="1:20" ht="15" x14ac:dyDescent="0.25">
      <c r="A43" s="2"/>
      <c r="B43" s="2"/>
      <c r="C43" s="2"/>
      <c r="D43" s="2"/>
      <c r="E43" s="2"/>
      <c r="F43" s="2"/>
      <c r="G43" s="2"/>
      <c r="H43" s="2"/>
      <c r="I43" s="2"/>
      <c r="J43" s="2"/>
      <c r="K43" s="2"/>
      <c r="L43" s="2"/>
      <c r="M43" s="2"/>
      <c r="N43" s="2"/>
      <c r="O43" s="2"/>
      <c r="P43" s="2"/>
      <c r="Q43" s="2"/>
      <c r="R43" s="2"/>
    </row>
    <row r="44" spans="1:20" ht="24.6" x14ac:dyDescent="0.4">
      <c r="A44" s="2"/>
      <c r="B44" s="2"/>
      <c r="C44" s="2"/>
      <c r="D44" s="2"/>
      <c r="E44" s="2"/>
      <c r="F44" s="2"/>
      <c r="G44" s="2"/>
      <c r="H44" s="2"/>
      <c r="I44" s="2"/>
      <c r="J44" s="2"/>
      <c r="K44" s="178"/>
      <c r="L44" s="178"/>
      <c r="M44" s="180" t="s">
        <v>38</v>
      </c>
      <c r="N44" s="178"/>
      <c r="O44" s="178"/>
      <c r="P44" s="178"/>
      <c r="Q44" s="178"/>
      <c r="R44" s="178"/>
      <c r="S44" s="171"/>
      <c r="T44" s="171"/>
    </row>
    <row r="45" spans="1:20" ht="24.6" x14ac:dyDescent="0.4">
      <c r="A45" s="2"/>
      <c r="B45" s="2"/>
      <c r="C45" s="2"/>
      <c r="D45" s="2"/>
      <c r="E45" s="2"/>
      <c r="F45" s="2"/>
      <c r="G45" s="2"/>
      <c r="H45" s="2"/>
      <c r="I45" s="2"/>
      <c r="J45" s="2"/>
      <c r="K45" s="178"/>
      <c r="L45" s="178"/>
      <c r="M45" s="178" t="s">
        <v>39</v>
      </c>
      <c r="N45" s="178"/>
      <c r="O45" s="178"/>
      <c r="P45" s="178"/>
      <c r="Q45" s="178"/>
      <c r="R45" s="178"/>
      <c r="S45" s="171"/>
      <c r="T45" s="171"/>
    </row>
    <row r="46" spans="1:20" ht="24.6" x14ac:dyDescent="0.4">
      <c r="A46" s="2"/>
      <c r="B46" s="2"/>
      <c r="C46" s="2"/>
      <c r="D46" s="2"/>
      <c r="E46" s="2"/>
      <c r="F46" s="2"/>
      <c r="G46" s="2"/>
      <c r="H46" s="2"/>
      <c r="I46" s="2"/>
      <c r="J46" s="2"/>
      <c r="K46" s="178"/>
      <c r="L46" s="178"/>
      <c r="M46" s="178" t="s">
        <v>40</v>
      </c>
      <c r="N46" s="178"/>
      <c r="O46" s="178"/>
      <c r="P46" s="178"/>
      <c r="Q46" s="178"/>
      <c r="R46" s="178"/>
      <c r="S46" s="171"/>
      <c r="T46" s="171"/>
    </row>
    <row r="47" spans="1:20" ht="24.6" x14ac:dyDescent="0.4">
      <c r="A47" s="2"/>
      <c r="B47" s="2"/>
      <c r="C47" s="2"/>
      <c r="D47" s="2"/>
      <c r="E47" s="2"/>
      <c r="F47" s="2"/>
      <c r="G47" s="2"/>
      <c r="H47" s="2"/>
      <c r="I47" s="2"/>
      <c r="J47" s="2"/>
      <c r="K47" s="178"/>
      <c r="L47" s="178"/>
      <c r="M47" s="178" t="s">
        <v>41</v>
      </c>
      <c r="N47" s="178"/>
      <c r="O47" s="178"/>
      <c r="P47" s="178"/>
      <c r="Q47" s="178"/>
      <c r="R47" s="178"/>
      <c r="S47" s="171"/>
      <c r="T47" s="171"/>
    </row>
    <row r="48" spans="1:20" ht="24.6" x14ac:dyDescent="0.4">
      <c r="A48" s="2"/>
      <c r="B48" s="2"/>
      <c r="C48" s="2"/>
      <c r="D48" s="2"/>
      <c r="E48" s="2"/>
      <c r="F48" s="2"/>
      <c r="G48" s="2"/>
      <c r="H48" s="2"/>
      <c r="I48" s="2"/>
      <c r="J48" s="2"/>
      <c r="K48" s="178"/>
      <c r="L48" s="178"/>
      <c r="M48" s="178"/>
      <c r="N48" s="178"/>
      <c r="O48" s="178"/>
      <c r="P48" s="178"/>
      <c r="Q48" s="178"/>
      <c r="R48" s="178"/>
      <c r="S48" s="171"/>
      <c r="T48" s="171"/>
    </row>
    <row r="49" spans="1:20" ht="24.6" x14ac:dyDescent="0.4">
      <c r="A49" s="2"/>
      <c r="B49" s="2"/>
      <c r="C49" s="2"/>
      <c r="D49" s="2"/>
      <c r="E49" s="2"/>
      <c r="F49" s="2"/>
      <c r="G49" s="2"/>
      <c r="H49" s="2"/>
      <c r="I49" s="2"/>
      <c r="J49" s="2"/>
      <c r="K49" s="178"/>
      <c r="L49" s="178"/>
      <c r="M49" s="178" t="s">
        <v>42</v>
      </c>
      <c r="N49" s="178"/>
      <c r="O49" s="178"/>
      <c r="P49" s="178"/>
      <c r="Q49" s="178"/>
      <c r="R49" s="178"/>
      <c r="S49" s="171"/>
      <c r="T49" s="171"/>
    </row>
    <row r="50" spans="1:20" ht="24.6" x14ac:dyDescent="0.4">
      <c r="A50" s="2"/>
      <c r="B50" s="2"/>
      <c r="C50" s="2"/>
      <c r="D50" s="2"/>
      <c r="E50" s="2"/>
      <c r="F50" s="2"/>
      <c r="G50" s="2"/>
      <c r="H50" s="2"/>
      <c r="I50" s="2"/>
      <c r="J50" s="2"/>
      <c r="K50" s="178"/>
      <c r="L50" s="178"/>
      <c r="M50" s="178" t="s">
        <v>43</v>
      </c>
      <c r="N50" s="178"/>
      <c r="O50" s="178"/>
      <c r="P50" s="178"/>
      <c r="Q50" s="178"/>
      <c r="R50" s="178"/>
      <c r="S50" s="171"/>
      <c r="T50" s="171"/>
    </row>
    <row r="51" spans="1:20" ht="24.6" x14ac:dyDescent="0.4">
      <c r="A51" s="2"/>
      <c r="B51" s="2"/>
      <c r="C51" s="2"/>
      <c r="D51" s="2"/>
      <c r="E51" s="2"/>
      <c r="F51" s="2"/>
      <c r="G51" s="2"/>
      <c r="H51" s="2"/>
      <c r="I51" s="2"/>
      <c r="J51" s="2"/>
      <c r="K51" s="178"/>
      <c r="L51" s="178"/>
      <c r="M51" s="178"/>
      <c r="N51" s="178"/>
      <c r="O51" s="178"/>
      <c r="P51" s="178"/>
      <c r="Q51" s="178"/>
      <c r="R51" s="178"/>
      <c r="S51" s="171"/>
      <c r="T51" s="171"/>
    </row>
    <row r="52" spans="1:20" ht="24.6" x14ac:dyDescent="0.4">
      <c r="A52" s="2"/>
      <c r="B52" s="2"/>
      <c r="C52" s="2"/>
      <c r="D52" s="2"/>
      <c r="E52" s="2"/>
      <c r="F52" s="2"/>
      <c r="G52" s="2"/>
      <c r="H52" s="2"/>
      <c r="I52" s="2"/>
      <c r="J52" s="2"/>
      <c r="K52" s="178"/>
      <c r="L52" s="178"/>
      <c r="M52" s="178" t="s">
        <v>44</v>
      </c>
      <c r="N52" s="178"/>
      <c r="O52" s="178"/>
      <c r="P52" s="178"/>
      <c r="Q52" s="178"/>
      <c r="R52" s="178"/>
      <c r="S52" s="171"/>
      <c r="T52" s="171"/>
    </row>
    <row r="53" spans="1:20" ht="24.6" x14ac:dyDescent="0.4">
      <c r="A53" s="2"/>
      <c r="B53" s="2"/>
      <c r="C53" s="2"/>
      <c r="D53" s="2"/>
      <c r="E53" s="2"/>
      <c r="F53" s="2"/>
      <c r="G53" s="2"/>
      <c r="H53" s="2"/>
      <c r="I53" s="2"/>
      <c r="J53" s="2"/>
      <c r="K53" s="178"/>
      <c r="L53" s="178"/>
      <c r="M53" s="178" t="s">
        <v>45</v>
      </c>
      <c r="N53" s="178"/>
      <c r="O53" s="178"/>
      <c r="P53" s="178"/>
      <c r="Q53" s="178"/>
      <c r="R53" s="178"/>
      <c r="S53" s="171"/>
      <c r="T53" s="171"/>
    </row>
    <row r="54" spans="1:20" ht="24.6" x14ac:dyDescent="0.4">
      <c r="A54" s="2"/>
      <c r="B54" s="2"/>
      <c r="C54" s="2"/>
      <c r="D54" s="2"/>
      <c r="E54" s="2"/>
      <c r="F54" s="2"/>
      <c r="G54" s="2"/>
      <c r="H54" s="2"/>
      <c r="I54" s="2"/>
      <c r="J54" s="2"/>
      <c r="K54" s="178"/>
      <c r="L54" s="178"/>
      <c r="M54" s="178" t="s">
        <v>46</v>
      </c>
      <c r="N54" s="178"/>
      <c r="O54" s="178"/>
      <c r="P54" s="178"/>
      <c r="Q54" s="178"/>
      <c r="R54" s="178"/>
      <c r="S54" s="171"/>
      <c r="T54" s="171"/>
    </row>
    <row r="55" spans="1:20" ht="24.6" x14ac:dyDescent="0.4">
      <c r="A55" s="2"/>
      <c r="B55" s="2"/>
      <c r="C55" s="2"/>
      <c r="D55" s="2"/>
      <c r="E55" s="2"/>
      <c r="F55" s="2"/>
      <c r="G55" s="2"/>
      <c r="H55" s="2"/>
      <c r="I55" s="2"/>
      <c r="J55" s="2"/>
      <c r="K55" s="178"/>
      <c r="L55" s="178"/>
      <c r="M55" s="178" t="s">
        <v>47</v>
      </c>
      <c r="N55" s="178"/>
      <c r="O55" s="178"/>
      <c r="P55" s="178"/>
      <c r="Q55" s="178"/>
      <c r="R55" s="178"/>
      <c r="S55" s="171"/>
      <c r="T55" s="171"/>
    </row>
    <row r="56" spans="1:20" ht="24.6" x14ac:dyDescent="0.4">
      <c r="A56" s="2"/>
      <c r="B56" s="2"/>
      <c r="C56" s="2"/>
      <c r="D56" s="2"/>
      <c r="E56" s="2"/>
      <c r="F56" s="2"/>
      <c r="G56" s="2"/>
      <c r="H56" s="2"/>
      <c r="I56" s="2"/>
      <c r="J56" s="2"/>
      <c r="K56" s="178"/>
      <c r="L56" s="178"/>
      <c r="M56" s="178" t="s">
        <v>48</v>
      </c>
      <c r="N56" s="178"/>
      <c r="O56" s="178"/>
      <c r="P56" s="178"/>
      <c r="Q56" s="178"/>
      <c r="R56" s="178"/>
      <c r="S56" s="171"/>
      <c r="T56" s="171"/>
    </row>
    <row r="57" spans="1:20" ht="24.6" x14ac:dyDescent="0.4">
      <c r="A57" s="2"/>
      <c r="B57" s="2"/>
      <c r="C57" s="2"/>
      <c r="D57" s="2"/>
      <c r="E57" s="2"/>
      <c r="F57" s="2"/>
      <c r="G57" s="2"/>
      <c r="H57" s="2"/>
      <c r="I57" s="2"/>
      <c r="J57" s="2"/>
      <c r="K57" s="178"/>
      <c r="L57" s="178"/>
      <c r="M57" s="178" t="s">
        <v>49</v>
      </c>
      <c r="N57" s="178"/>
      <c r="O57" s="178"/>
      <c r="P57" s="178"/>
      <c r="Q57" s="178"/>
      <c r="R57" s="178"/>
      <c r="S57" s="171"/>
      <c r="T57" s="171"/>
    </row>
    <row r="58" spans="1:20" ht="24.6" x14ac:dyDescent="0.4">
      <c r="A58" s="2"/>
      <c r="B58" s="2"/>
      <c r="C58" s="2"/>
      <c r="D58" s="2"/>
      <c r="E58" s="2"/>
      <c r="F58" s="2"/>
      <c r="G58" s="2"/>
      <c r="H58" s="2"/>
      <c r="I58" s="2"/>
      <c r="J58" s="2"/>
      <c r="K58" s="178"/>
      <c r="L58" s="178"/>
      <c r="M58" s="178" t="s">
        <v>50</v>
      </c>
      <c r="N58" s="178"/>
      <c r="O58" s="178"/>
      <c r="P58" s="178"/>
      <c r="Q58" s="178"/>
      <c r="R58" s="178"/>
      <c r="S58" s="171"/>
      <c r="T58" s="171"/>
    </row>
    <row r="59" spans="1:20" ht="24.6" x14ac:dyDescent="0.4">
      <c r="A59" s="2"/>
      <c r="B59" s="2"/>
      <c r="C59" s="2"/>
      <c r="D59" s="2"/>
      <c r="E59" s="2"/>
      <c r="F59" s="2"/>
      <c r="G59" s="2"/>
      <c r="H59" s="2"/>
      <c r="I59" s="2"/>
      <c r="J59" s="2"/>
      <c r="K59" s="178"/>
      <c r="L59" s="178"/>
      <c r="M59" s="178" t="s">
        <v>51</v>
      </c>
      <c r="N59" s="178"/>
      <c r="O59" s="178"/>
      <c r="P59" s="178"/>
      <c r="Q59" s="178"/>
      <c r="R59" s="178"/>
      <c r="S59" s="171"/>
      <c r="T59" s="171"/>
    </row>
    <row r="60" spans="1:20" ht="24.6" x14ac:dyDescent="0.4">
      <c r="A60" s="2"/>
      <c r="B60" s="2"/>
      <c r="C60" s="2"/>
      <c r="D60" s="2"/>
      <c r="E60" s="2"/>
      <c r="F60" s="2"/>
      <c r="G60" s="2"/>
      <c r="H60" s="2"/>
      <c r="I60" s="2"/>
      <c r="J60" s="2"/>
      <c r="K60" s="178"/>
      <c r="L60" s="178"/>
      <c r="M60" s="178" t="s">
        <v>52</v>
      </c>
      <c r="N60" s="178"/>
      <c r="O60" s="178"/>
      <c r="P60" s="178"/>
      <c r="Q60" s="178"/>
      <c r="R60" s="178"/>
      <c r="S60" s="171"/>
      <c r="T60" s="171"/>
    </row>
    <row r="61" spans="1:20" ht="15" x14ac:dyDescent="0.25">
      <c r="A61" s="2"/>
      <c r="B61" s="2"/>
      <c r="C61" s="2"/>
      <c r="D61" s="2"/>
      <c r="E61" s="2"/>
      <c r="F61" s="2"/>
      <c r="G61" s="2"/>
      <c r="H61" s="2"/>
      <c r="I61" s="2"/>
      <c r="J61" s="2"/>
      <c r="K61" s="2"/>
      <c r="L61" s="2"/>
      <c r="M61" s="2"/>
      <c r="N61" s="2"/>
      <c r="O61" s="2"/>
      <c r="P61" s="2"/>
      <c r="Q61" s="2"/>
      <c r="R61" s="2"/>
    </row>
    <row r="62" spans="1:20" ht="15" x14ac:dyDescent="0.25">
      <c r="A62" s="2"/>
      <c r="B62" s="2"/>
      <c r="C62" s="2"/>
      <c r="D62" s="2"/>
      <c r="E62" s="2"/>
      <c r="F62" s="2"/>
      <c r="G62" s="2"/>
      <c r="H62" s="2"/>
      <c r="I62" s="2"/>
      <c r="J62" s="2"/>
      <c r="K62" s="2"/>
      <c r="L62" s="2"/>
      <c r="M62" s="7"/>
      <c r="N62" s="2"/>
      <c r="O62" s="2"/>
      <c r="P62" s="2"/>
      <c r="Q62" s="2"/>
      <c r="R62" s="2"/>
    </row>
    <row r="77" spans="10:16" ht="15.6" thickBot="1" x14ac:dyDescent="0.3">
      <c r="J77" s="2" t="s">
        <v>54</v>
      </c>
      <c r="K77" s="2"/>
      <c r="L77" s="2"/>
      <c r="M77" s="2"/>
      <c r="N77" s="2"/>
      <c r="O77" s="2"/>
      <c r="P77" s="2"/>
    </row>
    <row r="78" spans="10:16" ht="15.6" thickBot="1" x14ac:dyDescent="0.3">
      <c r="J78" s="5">
        <f>PV(10%,1,,-J79,1)</f>
        <v>1642.2266260216416</v>
      </c>
      <c r="K78" s="4" t="s">
        <v>53</v>
      </c>
      <c r="L78" s="2"/>
      <c r="M78" s="2"/>
      <c r="N78" s="2"/>
      <c r="O78" s="2"/>
      <c r="P78" s="2"/>
    </row>
    <row r="79" spans="10:16" ht="60" x14ac:dyDescent="0.25">
      <c r="J79" s="5">
        <f>PV(J82,J83,-500,,1)</f>
        <v>1806.4492886238058</v>
      </c>
      <c r="K79" s="8" t="s">
        <v>55</v>
      </c>
      <c r="L79" s="9" t="s">
        <v>56</v>
      </c>
      <c r="M79" s="2"/>
      <c r="N79" s="2"/>
      <c r="O79" s="2"/>
      <c r="P79" s="2"/>
    </row>
    <row r="80" spans="10:16" ht="15" x14ac:dyDescent="0.25">
      <c r="J80" s="2">
        <v>500</v>
      </c>
      <c r="K80" s="2" t="s">
        <v>11</v>
      </c>
      <c r="L80" s="2" t="s">
        <v>35</v>
      </c>
      <c r="M80" s="2"/>
      <c r="N80" s="2"/>
      <c r="O80" s="2"/>
      <c r="P80" s="2"/>
    </row>
    <row r="81" spans="10:16" ht="15" x14ac:dyDescent="0.25">
      <c r="J81" s="2">
        <v>0</v>
      </c>
      <c r="K81" s="2" t="s">
        <v>12</v>
      </c>
      <c r="L81" s="2"/>
      <c r="M81" s="2"/>
      <c r="N81" s="2"/>
      <c r="O81" s="2"/>
      <c r="P81" s="2"/>
    </row>
    <row r="82" spans="10:16" ht="15" x14ac:dyDescent="0.25">
      <c r="J82" s="6">
        <f>(1+10%)^3-1</f>
        <v>0.33100000000000041</v>
      </c>
      <c r="K82" s="2" t="s">
        <v>13</v>
      </c>
      <c r="L82" s="2" t="s">
        <v>36</v>
      </c>
      <c r="M82" s="2"/>
      <c r="N82" s="2"/>
      <c r="O82" s="2"/>
      <c r="P82" s="2"/>
    </row>
    <row r="83" spans="10:16" ht="15" x14ac:dyDescent="0.25">
      <c r="J83" s="2">
        <v>8</v>
      </c>
      <c r="K83" s="2" t="s">
        <v>14</v>
      </c>
      <c r="L83" s="2" t="s">
        <v>37</v>
      </c>
      <c r="M83" s="2"/>
      <c r="N83" s="2"/>
      <c r="O83" s="2"/>
      <c r="P83" s="2"/>
    </row>
    <row r="84" spans="10:16" ht="15" x14ac:dyDescent="0.25">
      <c r="J84" s="2"/>
      <c r="K84" s="2" t="s">
        <v>15</v>
      </c>
      <c r="L84" s="2"/>
      <c r="M84" s="2"/>
      <c r="N84" s="2"/>
      <c r="O84" s="2"/>
      <c r="P84" s="2"/>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E2B4B-DBE2-4BEA-8604-F487259A195C}">
  <dimension ref="A1:T86"/>
  <sheetViews>
    <sheetView rightToLeft="1" topLeftCell="A7" zoomScale="70" zoomScaleNormal="70" workbookViewId="0">
      <selection activeCell="I26" sqref="I26"/>
    </sheetView>
  </sheetViews>
  <sheetFormatPr defaultRowHeight="13.8" x14ac:dyDescent="0.25"/>
  <cols>
    <col min="9" max="9" width="15.796875" bestFit="1" customWidth="1"/>
    <col min="11" max="11" width="57.296875" bestFit="1" customWidth="1"/>
    <col min="12" max="12" width="90.5" bestFit="1" customWidth="1"/>
  </cols>
  <sheetData>
    <row r="1" spans="1:20" x14ac:dyDescent="0.25">
      <c r="A1" s="19"/>
      <c r="B1" s="19"/>
      <c r="C1" s="19"/>
      <c r="D1" s="19"/>
      <c r="E1" s="19"/>
      <c r="F1" s="19"/>
      <c r="G1" s="19"/>
      <c r="H1" s="19"/>
      <c r="I1" s="19"/>
      <c r="J1" s="39"/>
      <c r="K1" s="42"/>
      <c r="L1" s="42"/>
      <c r="M1" s="42"/>
      <c r="N1" s="42"/>
      <c r="O1" s="43"/>
      <c r="P1" s="43"/>
      <c r="Q1" s="43"/>
      <c r="R1" s="19"/>
      <c r="S1" s="19"/>
      <c r="T1" s="19"/>
    </row>
    <row r="2" spans="1:20" x14ac:dyDescent="0.25">
      <c r="A2" s="19"/>
      <c r="B2" s="19"/>
      <c r="C2" s="19"/>
      <c r="D2" s="19"/>
      <c r="E2" s="19"/>
      <c r="F2" s="19"/>
      <c r="G2" s="19"/>
      <c r="H2" s="19"/>
      <c r="I2" s="19"/>
      <c r="J2" s="39"/>
      <c r="K2" s="42"/>
      <c r="L2" s="42"/>
      <c r="M2" s="42"/>
      <c r="N2" s="42"/>
      <c r="O2" s="43"/>
      <c r="P2" s="43"/>
      <c r="Q2" s="43"/>
      <c r="R2" s="19"/>
      <c r="S2" s="19"/>
      <c r="T2" s="19"/>
    </row>
    <row r="3" spans="1:20" x14ac:dyDescent="0.25">
      <c r="A3" s="19"/>
      <c r="B3" s="19"/>
      <c r="C3" s="19"/>
      <c r="D3" s="19"/>
      <c r="E3" s="19"/>
      <c r="F3" s="19"/>
      <c r="G3" s="19"/>
      <c r="H3" s="19"/>
      <c r="I3" s="19"/>
      <c r="J3" s="39"/>
      <c r="K3" s="42" t="s">
        <v>136</v>
      </c>
      <c r="L3" s="42"/>
      <c r="M3" s="42"/>
      <c r="N3" s="42"/>
      <c r="O3" s="43"/>
      <c r="P3" s="43"/>
      <c r="Q3" s="43"/>
      <c r="R3" s="19"/>
      <c r="S3" s="19"/>
      <c r="T3" s="19"/>
    </row>
    <row r="4" spans="1:20" x14ac:dyDescent="0.25">
      <c r="A4" s="19"/>
      <c r="B4" s="19"/>
      <c r="C4" s="19"/>
      <c r="D4" s="19"/>
      <c r="E4" s="19"/>
      <c r="F4" s="19"/>
      <c r="G4" s="19"/>
      <c r="H4" s="19"/>
      <c r="I4" s="19"/>
      <c r="J4" s="39"/>
      <c r="K4" s="41" t="s">
        <v>208</v>
      </c>
      <c r="L4" s="42"/>
      <c r="M4" s="42"/>
      <c r="N4" s="42"/>
      <c r="O4" s="43"/>
      <c r="P4" s="43"/>
      <c r="Q4" s="43"/>
      <c r="R4" s="19"/>
      <c r="S4" s="19"/>
      <c r="T4" s="19"/>
    </row>
    <row r="5" spans="1:20" x14ac:dyDescent="0.25">
      <c r="A5" s="19"/>
      <c r="B5" s="19"/>
      <c r="C5" s="19"/>
      <c r="D5" s="19"/>
      <c r="E5" s="19"/>
      <c r="F5" s="19"/>
      <c r="G5" s="19"/>
      <c r="H5" s="19"/>
      <c r="I5" s="19"/>
      <c r="J5" s="39"/>
      <c r="K5" s="42"/>
      <c r="L5" s="42"/>
      <c r="M5" s="42"/>
      <c r="N5" s="42"/>
      <c r="O5" s="43"/>
      <c r="P5" s="43"/>
      <c r="Q5" s="43"/>
      <c r="R5" s="19"/>
      <c r="S5" s="19"/>
      <c r="T5" s="19"/>
    </row>
    <row r="6" spans="1:20" x14ac:dyDescent="0.25">
      <c r="A6" s="19"/>
      <c r="B6" s="19"/>
      <c r="C6" s="19"/>
      <c r="D6" s="19"/>
      <c r="E6" s="19"/>
      <c r="F6" s="19"/>
      <c r="G6" s="19"/>
      <c r="H6" s="19"/>
      <c r="I6" s="19"/>
      <c r="J6" s="39"/>
      <c r="K6" s="42" t="s">
        <v>209</v>
      </c>
      <c r="L6" s="42"/>
      <c r="M6" s="42"/>
      <c r="N6" s="42"/>
      <c r="O6" s="43"/>
      <c r="P6" s="43"/>
      <c r="Q6" s="43"/>
      <c r="R6" s="19"/>
      <c r="S6" s="19"/>
      <c r="T6" s="19"/>
    </row>
    <row r="7" spans="1:20" x14ac:dyDescent="0.25">
      <c r="A7" s="19"/>
      <c r="B7" s="19"/>
      <c r="C7" s="19"/>
      <c r="D7" s="19"/>
      <c r="E7" s="19"/>
      <c r="F7" s="19"/>
      <c r="G7" s="19"/>
      <c r="H7" s="19"/>
      <c r="I7" s="19"/>
      <c r="J7" s="39"/>
      <c r="K7" s="42"/>
      <c r="L7" s="42"/>
      <c r="M7" s="42"/>
      <c r="N7" s="42"/>
      <c r="O7" s="43"/>
      <c r="P7" s="43"/>
      <c r="Q7" s="43"/>
      <c r="R7" s="19"/>
      <c r="S7" s="19"/>
      <c r="T7" s="19"/>
    </row>
    <row r="8" spans="1:20" x14ac:dyDescent="0.25">
      <c r="A8" s="19"/>
      <c r="B8" s="19"/>
      <c r="C8" s="19"/>
      <c r="D8" s="19"/>
      <c r="E8" s="19"/>
      <c r="F8" s="19"/>
      <c r="G8" s="19"/>
      <c r="H8" s="19"/>
      <c r="I8" s="19"/>
      <c r="J8" s="39"/>
      <c r="K8" s="19"/>
      <c r="L8" s="19"/>
      <c r="M8" s="19"/>
      <c r="N8" s="42"/>
      <c r="O8" s="43"/>
      <c r="P8" s="43"/>
      <c r="Q8" s="43"/>
      <c r="R8" s="19"/>
      <c r="S8" s="19"/>
      <c r="T8" s="19"/>
    </row>
    <row r="9" spans="1:20" x14ac:dyDescent="0.25">
      <c r="A9" s="19"/>
      <c r="B9" s="19"/>
      <c r="C9" s="19"/>
      <c r="D9" s="19"/>
      <c r="E9" s="19"/>
      <c r="F9" s="19"/>
      <c r="G9" s="19"/>
      <c r="H9" s="19"/>
      <c r="I9" s="19"/>
      <c r="J9" s="39"/>
      <c r="K9" s="19"/>
      <c r="L9" s="19"/>
      <c r="M9" s="19"/>
      <c r="N9" s="42"/>
      <c r="O9" s="43"/>
      <c r="P9" s="43"/>
      <c r="Q9" s="43"/>
      <c r="R9" s="19"/>
      <c r="S9" s="19"/>
      <c r="T9" s="19"/>
    </row>
    <row r="10" spans="1:20" x14ac:dyDescent="0.25">
      <c r="A10" s="19"/>
      <c r="B10" s="19"/>
      <c r="C10" s="19"/>
      <c r="D10" s="19"/>
      <c r="E10" s="19"/>
      <c r="F10" s="19"/>
      <c r="G10" s="19"/>
      <c r="H10" s="19"/>
      <c r="I10" s="19"/>
      <c r="J10" s="39"/>
      <c r="K10" s="19"/>
      <c r="L10" s="19"/>
      <c r="M10" s="19"/>
      <c r="N10" s="42"/>
      <c r="O10" s="43"/>
      <c r="P10" s="43"/>
      <c r="Q10" s="43"/>
      <c r="R10" s="19"/>
      <c r="S10" s="19"/>
      <c r="T10" s="19"/>
    </row>
    <row r="11" spans="1:20" x14ac:dyDescent="0.25">
      <c r="A11" s="19"/>
      <c r="B11" s="19"/>
      <c r="C11" s="19"/>
      <c r="D11" s="19"/>
      <c r="E11" s="19"/>
      <c r="F11" s="19"/>
      <c r="G11" s="19"/>
      <c r="H11" s="19"/>
      <c r="I11" s="19"/>
      <c r="J11" s="19"/>
      <c r="K11" s="46"/>
      <c r="L11" s="43"/>
      <c r="M11" s="43"/>
      <c r="N11" s="43"/>
      <c r="O11" s="43"/>
      <c r="P11" s="43"/>
      <c r="Q11" s="43"/>
      <c r="R11" s="19"/>
      <c r="S11" s="19"/>
      <c r="T11" s="19"/>
    </row>
    <row r="12" spans="1:20" x14ac:dyDescent="0.25">
      <c r="A12" s="19"/>
      <c r="B12" s="19"/>
      <c r="C12" s="19"/>
      <c r="D12" s="19"/>
      <c r="E12" s="19"/>
      <c r="F12" s="19"/>
      <c r="G12" s="19"/>
      <c r="H12" s="19"/>
      <c r="I12" s="19"/>
      <c r="J12" s="19"/>
      <c r="K12" s="43" t="s">
        <v>211</v>
      </c>
      <c r="L12" s="43"/>
      <c r="M12" s="43"/>
      <c r="N12" s="43"/>
      <c r="O12" s="43"/>
      <c r="P12" s="43"/>
      <c r="Q12" s="43"/>
      <c r="R12" s="19"/>
      <c r="S12" s="19"/>
      <c r="T12" s="19"/>
    </row>
    <row r="13" spans="1:20" x14ac:dyDescent="0.25">
      <c r="A13" s="19"/>
      <c r="B13" s="19"/>
      <c r="C13" s="19"/>
      <c r="D13" s="19"/>
      <c r="E13" s="19"/>
      <c r="F13" s="19"/>
      <c r="G13" s="19"/>
      <c r="H13" s="19"/>
      <c r="I13" s="19"/>
      <c r="J13" s="19"/>
      <c r="K13" s="44"/>
      <c r="L13" s="42"/>
      <c r="M13" s="42"/>
      <c r="N13" s="43"/>
      <c r="O13" s="43"/>
      <c r="P13" s="43"/>
      <c r="Q13" s="43"/>
      <c r="R13" s="19"/>
      <c r="S13" s="19"/>
      <c r="T13" s="19"/>
    </row>
    <row r="14" spans="1:20" x14ac:dyDescent="0.25">
      <c r="A14" s="19"/>
      <c r="B14" s="19"/>
      <c r="C14" s="19"/>
      <c r="D14" s="19"/>
      <c r="E14" s="19"/>
      <c r="F14" s="19"/>
      <c r="G14" s="19"/>
      <c r="H14" s="19"/>
      <c r="I14" s="19"/>
      <c r="J14" s="19"/>
      <c r="K14" s="42" t="s">
        <v>210</v>
      </c>
      <c r="L14" s="42"/>
      <c r="M14" s="42"/>
      <c r="N14" s="43"/>
      <c r="O14" s="43"/>
      <c r="P14" s="43"/>
      <c r="Q14" s="43"/>
      <c r="R14" s="19"/>
      <c r="S14" s="19"/>
      <c r="T14" s="19"/>
    </row>
    <row r="15" spans="1:20" x14ac:dyDescent="0.25">
      <c r="A15" s="19"/>
      <c r="B15" s="19"/>
      <c r="C15" s="19"/>
      <c r="D15" s="19"/>
      <c r="E15" s="19"/>
      <c r="F15" s="19"/>
      <c r="G15" s="19"/>
      <c r="H15" s="19"/>
      <c r="I15" s="19"/>
      <c r="J15" s="19"/>
      <c r="K15" s="45" t="s">
        <v>213</v>
      </c>
      <c r="L15" s="42"/>
      <c r="M15" s="42"/>
      <c r="N15" s="43"/>
      <c r="O15" s="43"/>
      <c r="P15" s="43"/>
      <c r="Q15" s="43"/>
      <c r="R15" s="19"/>
      <c r="S15" s="19"/>
      <c r="T15" s="19"/>
    </row>
    <row r="16" spans="1:20" x14ac:dyDescent="0.25">
      <c r="A16" s="19"/>
      <c r="B16" s="19"/>
      <c r="C16" s="19"/>
      <c r="D16" s="19"/>
      <c r="E16" s="19"/>
      <c r="F16" s="19"/>
      <c r="G16" s="19"/>
      <c r="H16" s="19"/>
      <c r="I16" s="19"/>
      <c r="J16" s="19"/>
      <c r="K16" s="43"/>
      <c r="L16" s="43"/>
      <c r="M16" s="43"/>
      <c r="N16" s="43"/>
      <c r="O16" s="43"/>
      <c r="P16" s="43"/>
      <c r="Q16" s="43"/>
      <c r="R16" s="19"/>
      <c r="S16" s="19"/>
      <c r="T16" s="19"/>
    </row>
    <row r="17" spans="1:20" x14ac:dyDescent="0.25">
      <c r="A17" s="19"/>
      <c r="B17" s="19"/>
      <c r="C17" s="19"/>
      <c r="D17" s="19"/>
      <c r="E17" s="19"/>
      <c r="F17" s="19"/>
      <c r="G17" s="19"/>
      <c r="H17" s="19"/>
      <c r="I17" s="19"/>
      <c r="J17" s="19"/>
      <c r="K17" s="43"/>
      <c r="L17" s="43"/>
      <c r="M17" s="43"/>
      <c r="N17" s="43"/>
      <c r="O17" s="43"/>
      <c r="P17" s="43"/>
      <c r="Q17" s="43"/>
      <c r="R17" s="19"/>
      <c r="S17" s="19"/>
      <c r="T17" s="19"/>
    </row>
    <row r="18" spans="1:20" x14ac:dyDescent="0.25">
      <c r="A18" s="19"/>
      <c r="B18" s="19"/>
      <c r="C18" s="19"/>
      <c r="D18" s="19"/>
      <c r="E18" s="19"/>
      <c r="F18" s="19"/>
      <c r="G18" s="19"/>
      <c r="H18" s="19"/>
      <c r="I18" s="19"/>
      <c r="J18" s="19"/>
      <c r="K18" s="43"/>
      <c r="L18" s="43">
        <v>300000</v>
      </c>
      <c r="M18" s="43"/>
      <c r="N18" s="43" t="s">
        <v>212</v>
      </c>
      <c r="O18" s="43"/>
      <c r="P18" s="43"/>
      <c r="Q18" s="43"/>
      <c r="R18" s="19"/>
      <c r="S18" s="19"/>
      <c r="T18" s="19"/>
    </row>
    <row r="19" spans="1:20" x14ac:dyDescent="0.25">
      <c r="A19" s="19"/>
      <c r="B19" s="19"/>
      <c r="C19" s="19"/>
      <c r="D19" s="19"/>
      <c r="E19" s="19"/>
      <c r="F19" s="19"/>
      <c r="G19" s="19"/>
      <c r="H19" s="19"/>
      <c r="I19" s="19"/>
      <c r="J19" s="19"/>
      <c r="K19" s="43"/>
      <c r="L19" s="43"/>
      <c r="M19" s="43"/>
      <c r="N19" s="43"/>
      <c r="O19" s="43"/>
      <c r="P19" s="43"/>
      <c r="Q19" s="43"/>
      <c r="R19" s="19"/>
      <c r="S19" s="19"/>
      <c r="T19" s="19"/>
    </row>
    <row r="20" spans="1:20" x14ac:dyDescent="0.25">
      <c r="A20" s="19"/>
      <c r="B20" s="19"/>
      <c r="C20" s="19"/>
      <c r="D20" s="19"/>
      <c r="E20" s="19"/>
      <c r="F20" s="19"/>
      <c r="G20" s="19"/>
      <c r="H20" s="19"/>
      <c r="I20" s="19"/>
      <c r="J20" s="19"/>
      <c r="K20" s="43" t="s">
        <v>214</v>
      </c>
      <c r="L20" s="43"/>
      <c r="M20" s="43"/>
      <c r="N20" s="43"/>
      <c r="O20" s="43"/>
      <c r="P20" s="43"/>
      <c r="Q20" s="43"/>
      <c r="R20" s="19"/>
      <c r="S20" s="19"/>
      <c r="T20" s="19"/>
    </row>
    <row r="21" spans="1:20" x14ac:dyDescent="0.25">
      <c r="A21" s="19"/>
      <c r="B21" s="19"/>
      <c r="C21" s="19"/>
      <c r="D21" s="19"/>
      <c r="E21" s="19"/>
      <c r="F21" s="19"/>
      <c r="G21" s="19"/>
      <c r="H21" s="19"/>
      <c r="I21" s="19"/>
      <c r="J21" s="19"/>
      <c r="K21" s="43" t="s">
        <v>217</v>
      </c>
      <c r="L21" s="43"/>
      <c r="M21" s="43"/>
      <c r="N21" s="43"/>
      <c r="O21" s="43"/>
      <c r="P21" s="43"/>
      <c r="Q21" s="43"/>
      <c r="R21" s="19"/>
      <c r="S21" s="19"/>
      <c r="T21" s="19"/>
    </row>
    <row r="22" spans="1:20" x14ac:dyDescent="0.25">
      <c r="A22" s="19"/>
      <c r="B22" s="19"/>
      <c r="C22" s="19"/>
      <c r="D22" s="19"/>
      <c r="E22" s="19"/>
      <c r="F22" s="19"/>
      <c r="G22" s="19"/>
      <c r="H22" s="19"/>
      <c r="I22" s="19"/>
      <c r="J22" s="19"/>
      <c r="K22" s="43" t="s">
        <v>215</v>
      </c>
      <c r="L22" s="43"/>
      <c r="M22" s="43"/>
      <c r="N22" s="43"/>
      <c r="O22" s="43"/>
      <c r="P22" s="43"/>
      <c r="Q22" s="43"/>
      <c r="R22" s="19"/>
      <c r="S22" s="19"/>
      <c r="T22" s="19"/>
    </row>
    <row r="23" spans="1:20" x14ac:dyDescent="0.25">
      <c r="A23" s="19"/>
      <c r="B23" s="19"/>
      <c r="C23" s="19"/>
      <c r="D23" s="19"/>
      <c r="E23" s="19"/>
      <c r="F23" s="19"/>
      <c r="G23" s="19"/>
      <c r="H23" s="19"/>
      <c r="I23" s="19"/>
      <c r="J23" s="19"/>
      <c r="K23" s="43" t="s">
        <v>216</v>
      </c>
      <c r="L23" s="43"/>
      <c r="M23" s="43"/>
      <c r="N23" s="43"/>
      <c r="O23" s="43"/>
      <c r="P23" s="43"/>
      <c r="Q23" s="43"/>
      <c r="R23" s="19"/>
      <c r="S23" s="19"/>
      <c r="T23" s="19"/>
    </row>
    <row r="24" spans="1:20" x14ac:dyDescent="0.25">
      <c r="A24" s="19"/>
      <c r="B24" s="19"/>
      <c r="C24" s="19"/>
      <c r="D24" s="19"/>
      <c r="E24" s="19"/>
      <c r="F24" s="19"/>
      <c r="G24" s="19"/>
      <c r="H24" s="19"/>
      <c r="I24" s="19"/>
      <c r="J24" s="19"/>
      <c r="K24" s="43" t="s">
        <v>218</v>
      </c>
      <c r="L24" s="43"/>
      <c r="M24" s="43"/>
      <c r="N24" s="43"/>
      <c r="O24" s="43"/>
      <c r="P24" s="43"/>
      <c r="Q24" s="43"/>
      <c r="R24" s="19"/>
      <c r="S24" s="19"/>
      <c r="T24" s="19"/>
    </row>
    <row r="25" spans="1:20" x14ac:dyDescent="0.25">
      <c r="A25" s="19"/>
      <c r="B25" s="19"/>
      <c r="C25" s="19"/>
      <c r="D25" s="19"/>
      <c r="E25" s="19"/>
      <c r="F25" s="19"/>
      <c r="G25" s="19"/>
      <c r="H25" s="19"/>
      <c r="I25" s="19"/>
      <c r="J25" s="19"/>
      <c r="K25" s="43"/>
      <c r="L25" s="43"/>
      <c r="M25" s="43"/>
      <c r="N25" s="43"/>
      <c r="O25" s="43"/>
      <c r="P25" s="43"/>
      <c r="Q25" s="43"/>
      <c r="R25" s="19"/>
      <c r="S25" s="19"/>
      <c r="T25" s="19"/>
    </row>
    <row r="26" spans="1:20" x14ac:dyDescent="0.25">
      <c r="A26" s="19"/>
      <c r="B26" s="19"/>
      <c r="C26" s="19"/>
      <c r="D26" s="19"/>
      <c r="E26" s="19"/>
      <c r="F26" s="19"/>
      <c r="G26" s="19"/>
      <c r="H26" s="19"/>
      <c r="I26" s="19"/>
      <c r="J26" s="19"/>
      <c r="K26" s="43"/>
      <c r="L26" s="43"/>
      <c r="M26" s="43"/>
      <c r="N26" s="43"/>
      <c r="O26" s="43"/>
      <c r="P26" s="43"/>
      <c r="Q26" s="43"/>
      <c r="R26" s="19"/>
      <c r="S26" s="19"/>
      <c r="T26" s="19"/>
    </row>
    <row r="27" spans="1:20" x14ac:dyDescent="0.25">
      <c r="A27" s="19"/>
      <c r="B27" s="19"/>
      <c r="C27" s="19"/>
      <c r="D27" s="19"/>
      <c r="E27" s="19"/>
      <c r="F27" s="19"/>
      <c r="G27" s="19"/>
      <c r="H27" s="19"/>
      <c r="I27" s="19"/>
      <c r="J27" s="19"/>
      <c r="K27" s="43" t="s">
        <v>219</v>
      </c>
      <c r="L27" s="43"/>
      <c r="M27" s="43"/>
      <c r="N27" s="43"/>
      <c r="O27" s="43"/>
      <c r="P27" s="43"/>
      <c r="Q27" s="43"/>
      <c r="R27" s="19"/>
      <c r="S27" s="19"/>
      <c r="T27" s="19"/>
    </row>
    <row r="28" spans="1:20" x14ac:dyDescent="0.25">
      <c r="A28" s="19"/>
      <c r="B28" s="19"/>
      <c r="C28" s="19"/>
      <c r="D28" s="19"/>
      <c r="E28" s="19"/>
      <c r="F28" s="19"/>
      <c r="G28" s="19"/>
      <c r="H28" s="19"/>
      <c r="I28" s="19"/>
      <c r="J28" s="19"/>
      <c r="K28" s="43"/>
      <c r="L28" s="43"/>
      <c r="M28" s="43"/>
      <c r="N28" s="43"/>
      <c r="O28" s="43"/>
      <c r="P28" s="43"/>
      <c r="Q28" s="43"/>
      <c r="R28" s="19"/>
      <c r="S28" s="19"/>
      <c r="T28" s="19"/>
    </row>
    <row r="29" spans="1:20" x14ac:dyDescent="0.25">
      <c r="A29" s="19"/>
      <c r="B29" s="19"/>
      <c r="C29" s="19"/>
      <c r="D29" s="19"/>
      <c r="E29" s="19"/>
      <c r="F29" s="19"/>
      <c r="G29" s="19"/>
      <c r="H29" s="19"/>
      <c r="I29" s="19"/>
      <c r="J29" s="19"/>
      <c r="K29" s="43"/>
      <c r="L29" s="46">
        <v>4.4999999999999998E-2</v>
      </c>
      <c r="M29" s="43" t="s">
        <v>199</v>
      </c>
      <c r="N29" s="43"/>
      <c r="O29" s="43"/>
      <c r="P29" s="43"/>
      <c r="Q29" s="43"/>
      <c r="R29" s="19"/>
      <c r="S29" s="19"/>
      <c r="T29" s="19"/>
    </row>
    <row r="30" spans="1:20" x14ac:dyDescent="0.25">
      <c r="A30" s="19"/>
      <c r="B30" s="19"/>
      <c r="C30" s="19"/>
      <c r="D30" s="19"/>
      <c r="E30" s="19"/>
      <c r="F30" s="19"/>
      <c r="G30" s="19"/>
      <c r="H30" s="19"/>
      <c r="I30" s="19"/>
      <c r="J30" s="19"/>
      <c r="K30" s="43"/>
      <c r="L30" s="43"/>
      <c r="M30" s="43"/>
      <c r="N30" s="43"/>
      <c r="O30" s="43"/>
      <c r="P30" s="43"/>
      <c r="Q30" s="43"/>
      <c r="R30" s="19"/>
      <c r="S30" s="19"/>
      <c r="T30" s="19"/>
    </row>
    <row r="31" spans="1:20" x14ac:dyDescent="0.25">
      <c r="A31" s="19"/>
      <c r="B31" s="19"/>
      <c r="C31" s="19"/>
      <c r="D31" s="19"/>
      <c r="E31" s="19"/>
      <c r="F31" s="19"/>
      <c r="G31" s="19"/>
      <c r="H31" s="19"/>
      <c r="I31" s="19"/>
      <c r="J31" s="19"/>
      <c r="K31" s="19"/>
      <c r="L31" s="19">
        <v>105.5</v>
      </c>
      <c r="M31" s="19" t="s">
        <v>220</v>
      </c>
      <c r="N31" s="19"/>
      <c r="O31" s="19"/>
      <c r="P31" s="19"/>
      <c r="Q31" s="19"/>
      <c r="R31" s="19"/>
      <c r="S31" s="19"/>
      <c r="T31" s="19"/>
    </row>
    <row r="32" spans="1:20" x14ac:dyDescent="0.25">
      <c r="A32" s="19"/>
      <c r="B32" s="19"/>
      <c r="C32" s="19"/>
      <c r="D32" s="19"/>
      <c r="E32" s="19"/>
      <c r="F32" s="19"/>
      <c r="G32" s="19"/>
      <c r="H32" s="19"/>
      <c r="I32" s="19"/>
      <c r="J32" s="19"/>
      <c r="K32" s="19"/>
      <c r="L32" s="19">
        <v>100.6</v>
      </c>
      <c r="M32" s="19" t="s">
        <v>221</v>
      </c>
      <c r="N32" s="19"/>
      <c r="O32" s="19"/>
      <c r="P32" s="19"/>
      <c r="Q32" s="19"/>
      <c r="R32" s="19"/>
      <c r="S32" s="19"/>
      <c r="T32" s="19"/>
    </row>
    <row r="33" spans="1:20" x14ac:dyDescent="0.25">
      <c r="A33" s="19"/>
      <c r="B33" s="19"/>
      <c r="C33" s="19"/>
      <c r="D33" s="19"/>
      <c r="E33" s="19"/>
      <c r="F33" s="19"/>
      <c r="G33" s="19"/>
      <c r="H33" s="19"/>
      <c r="I33" s="19"/>
      <c r="J33" s="19"/>
      <c r="K33" s="19"/>
      <c r="L33" s="19"/>
      <c r="M33" s="19"/>
      <c r="N33" s="19"/>
      <c r="O33" s="19"/>
      <c r="P33" s="19"/>
      <c r="Q33" s="19"/>
      <c r="R33" s="19"/>
      <c r="S33" s="19"/>
      <c r="T33" s="19"/>
    </row>
    <row r="34" spans="1:20" x14ac:dyDescent="0.25">
      <c r="A34" s="19"/>
      <c r="B34" s="19"/>
      <c r="C34" s="19"/>
      <c r="D34" s="19"/>
      <c r="E34" s="19"/>
      <c r="F34" s="19"/>
      <c r="G34" s="19"/>
      <c r="H34" s="19"/>
      <c r="I34" s="19"/>
      <c r="J34" s="19"/>
      <c r="K34" s="19"/>
      <c r="L34" s="19"/>
      <c r="M34" s="19"/>
      <c r="N34" s="19"/>
      <c r="O34" s="19"/>
      <c r="P34" s="19"/>
      <c r="Q34" s="19"/>
      <c r="R34" s="19"/>
      <c r="S34" s="19"/>
      <c r="T34" s="19"/>
    </row>
    <row r="35" spans="1:20" x14ac:dyDescent="0.25">
      <c r="A35" s="19"/>
      <c r="B35" s="19"/>
      <c r="C35" s="19"/>
      <c r="D35" s="19"/>
      <c r="E35" s="19"/>
      <c r="F35" s="19"/>
      <c r="G35" s="19"/>
      <c r="H35" s="19"/>
      <c r="I35" s="19"/>
      <c r="J35" s="19"/>
      <c r="K35" s="19" t="s">
        <v>222</v>
      </c>
      <c r="L35" s="19"/>
      <c r="M35" s="19"/>
      <c r="N35" s="19"/>
      <c r="O35" s="19"/>
      <c r="P35" s="19"/>
      <c r="Q35" s="19"/>
      <c r="R35" s="19"/>
      <c r="S35" s="19"/>
      <c r="T35" s="19"/>
    </row>
    <row r="36" spans="1:20" x14ac:dyDescent="0.25">
      <c r="A36" s="19"/>
      <c r="B36" s="19"/>
      <c r="C36" s="19"/>
      <c r="D36" s="19"/>
      <c r="E36" s="19"/>
      <c r="F36" s="19"/>
      <c r="G36" s="19"/>
      <c r="H36" s="19"/>
      <c r="I36" s="19"/>
      <c r="J36" s="19"/>
      <c r="K36" s="47" t="s">
        <v>223</v>
      </c>
      <c r="L36" s="19"/>
      <c r="M36" s="19"/>
      <c r="N36" s="19"/>
      <c r="O36" s="19"/>
      <c r="P36" s="19"/>
      <c r="Q36" s="19"/>
      <c r="R36" s="19"/>
      <c r="S36" s="19"/>
      <c r="T36" s="19"/>
    </row>
    <row r="37" spans="1:20" x14ac:dyDescent="0.25">
      <c r="A37" s="19"/>
      <c r="B37" s="19"/>
      <c r="C37" s="19"/>
      <c r="D37" s="19"/>
      <c r="E37" s="19"/>
      <c r="F37" s="19"/>
      <c r="G37" s="19"/>
      <c r="H37" s="19"/>
      <c r="I37" s="19"/>
      <c r="J37" s="19"/>
      <c r="K37" s="19"/>
      <c r="L37" s="19"/>
      <c r="M37" s="19"/>
      <c r="N37" s="19"/>
      <c r="O37" s="19"/>
      <c r="P37" s="19"/>
      <c r="Q37" s="19"/>
      <c r="R37" s="19"/>
      <c r="S37" s="19"/>
      <c r="T37" s="19"/>
    </row>
    <row r="38" spans="1:20" x14ac:dyDescent="0.25">
      <c r="A38" s="19"/>
      <c r="B38" s="19"/>
      <c r="C38" s="19"/>
      <c r="D38" s="19"/>
      <c r="E38" s="19"/>
      <c r="F38" s="19"/>
      <c r="G38" s="19"/>
      <c r="H38" s="19"/>
      <c r="I38" s="166" t="s">
        <v>224</v>
      </c>
      <c r="J38" s="166"/>
      <c r="K38" s="166"/>
      <c r="L38" s="166"/>
      <c r="M38" s="166"/>
      <c r="N38" s="19"/>
      <c r="O38" s="19"/>
      <c r="P38" s="19"/>
      <c r="Q38" s="19"/>
      <c r="R38" s="19"/>
      <c r="S38" s="19"/>
      <c r="T38" s="19"/>
    </row>
    <row r="39" spans="1:20" x14ac:dyDescent="0.25">
      <c r="A39" s="19"/>
      <c r="B39" s="19"/>
      <c r="C39" s="19"/>
      <c r="D39" s="19"/>
      <c r="E39" s="19"/>
      <c r="F39" s="19"/>
      <c r="G39" s="19"/>
      <c r="H39" s="19"/>
      <c r="I39" s="19" t="s">
        <v>228</v>
      </c>
      <c r="J39" s="166" t="s">
        <v>74</v>
      </c>
      <c r="K39" s="19" t="s">
        <v>226</v>
      </c>
      <c r="L39" s="19" t="s">
        <v>225</v>
      </c>
      <c r="M39" s="19" t="s">
        <v>233</v>
      </c>
      <c r="N39" s="19"/>
      <c r="O39" s="19"/>
      <c r="P39" s="19"/>
      <c r="Q39" s="19"/>
      <c r="R39" s="19"/>
      <c r="S39" s="19"/>
      <c r="T39" s="19"/>
    </row>
    <row r="40" spans="1:20" x14ac:dyDescent="0.25">
      <c r="A40" s="19"/>
      <c r="B40" s="19"/>
      <c r="C40" s="19"/>
      <c r="D40" s="19"/>
      <c r="E40" s="19"/>
      <c r="F40" s="19"/>
      <c r="G40" s="19"/>
      <c r="H40" s="19"/>
      <c r="I40" s="19"/>
      <c r="J40" s="166"/>
      <c r="K40" s="48" t="s">
        <v>227</v>
      </c>
      <c r="L40" s="19"/>
      <c r="M40" s="19"/>
      <c r="N40" s="19"/>
      <c r="O40" s="19"/>
      <c r="P40" s="19"/>
      <c r="Q40" s="19"/>
      <c r="R40" s="19"/>
      <c r="S40" s="19"/>
      <c r="T40" s="19"/>
    </row>
    <row r="41" spans="1:20" x14ac:dyDescent="0.25">
      <c r="A41" s="19"/>
      <c r="B41" s="19"/>
      <c r="C41" s="19"/>
      <c r="D41" s="19"/>
      <c r="E41" s="19"/>
      <c r="F41" s="19"/>
      <c r="G41" s="19"/>
      <c r="H41" s="19"/>
      <c r="I41" s="19">
        <v>300000</v>
      </c>
      <c r="J41" s="19" t="s">
        <v>74</v>
      </c>
      <c r="K41" s="19">
        <f>100.6/105.5</f>
        <v>0.95355450236966821</v>
      </c>
      <c r="L41" s="19" t="s">
        <v>225</v>
      </c>
      <c r="M41" s="19" t="s">
        <v>233</v>
      </c>
      <c r="N41" s="19"/>
      <c r="O41" s="19"/>
      <c r="P41" s="19"/>
      <c r="Q41" s="19"/>
      <c r="R41" s="19"/>
      <c r="S41" s="19"/>
      <c r="T41" s="19"/>
    </row>
    <row r="42" spans="1:20" x14ac:dyDescent="0.25">
      <c r="A42" s="19"/>
      <c r="B42" s="19"/>
      <c r="C42" s="19"/>
      <c r="D42" s="19"/>
      <c r="E42" s="19"/>
      <c r="F42" s="19"/>
      <c r="G42" s="19"/>
      <c r="H42" s="19"/>
      <c r="I42" s="19"/>
      <c r="J42" s="19"/>
      <c r="K42" s="19"/>
      <c r="L42" s="19"/>
      <c r="M42" s="19"/>
      <c r="N42" s="19"/>
      <c r="O42" s="19"/>
      <c r="P42" s="19"/>
      <c r="Q42" s="19"/>
      <c r="R42" s="19"/>
      <c r="S42" s="19"/>
      <c r="T42" s="19"/>
    </row>
    <row r="43" spans="1:20" x14ac:dyDescent="0.25">
      <c r="A43" s="19"/>
      <c r="B43" s="19"/>
      <c r="C43" s="19"/>
      <c r="D43" s="19"/>
      <c r="E43" s="19"/>
      <c r="F43" s="19"/>
      <c r="G43" s="19"/>
      <c r="H43" s="19"/>
      <c r="I43" s="19"/>
      <c r="J43" s="19"/>
      <c r="K43" s="19">
        <f>I41/K41</f>
        <v>314612.32604373759</v>
      </c>
      <c r="L43" s="19" t="s">
        <v>74</v>
      </c>
      <c r="M43" s="19" t="s">
        <v>233</v>
      </c>
      <c r="N43" s="19"/>
      <c r="O43" s="19"/>
      <c r="P43" s="19"/>
      <c r="Q43" s="19"/>
      <c r="R43" s="19"/>
      <c r="S43" s="19"/>
      <c r="T43" s="19"/>
    </row>
    <row r="44" spans="1:20" x14ac:dyDescent="0.25">
      <c r="A44" s="19"/>
      <c r="B44" s="19"/>
      <c r="C44" s="19"/>
      <c r="D44" s="19"/>
      <c r="E44" s="19"/>
      <c r="F44" s="19"/>
      <c r="G44" s="19"/>
      <c r="H44" s="19"/>
      <c r="I44" s="19"/>
      <c r="J44" s="19"/>
      <c r="K44" s="19"/>
      <c r="L44" s="19"/>
      <c r="M44" s="19"/>
      <c r="N44" s="19"/>
      <c r="O44" s="19"/>
      <c r="P44" s="19"/>
      <c r="Q44" s="19"/>
      <c r="R44" s="19"/>
      <c r="S44" s="19"/>
      <c r="T44" s="19"/>
    </row>
    <row r="45" spans="1:20" x14ac:dyDescent="0.25">
      <c r="A45" s="19"/>
      <c r="B45" s="19"/>
      <c r="C45" s="19"/>
      <c r="D45" s="19"/>
      <c r="E45" s="19"/>
      <c r="F45" s="19"/>
      <c r="G45" s="19"/>
      <c r="H45" s="19"/>
      <c r="I45" s="19"/>
      <c r="J45" s="19" t="s">
        <v>229</v>
      </c>
      <c r="K45" s="19"/>
      <c r="L45" s="19"/>
      <c r="M45" s="19"/>
      <c r="N45" s="19"/>
      <c r="O45" s="19"/>
      <c r="P45" s="19"/>
      <c r="Q45" s="19"/>
      <c r="R45" s="19"/>
      <c r="S45" s="19"/>
      <c r="T45" s="19"/>
    </row>
    <row r="46" spans="1:20" x14ac:dyDescent="0.25">
      <c r="A46" s="19"/>
      <c r="B46" s="19"/>
      <c r="C46" s="19"/>
      <c r="D46" s="19"/>
      <c r="E46" s="19"/>
      <c r="F46" s="19"/>
      <c r="G46" s="19"/>
      <c r="H46" s="19"/>
      <c r="I46" s="19"/>
      <c r="J46" s="19" t="s">
        <v>230</v>
      </c>
      <c r="K46" s="19"/>
      <c r="L46" s="19"/>
      <c r="M46" s="19"/>
      <c r="N46" s="19"/>
      <c r="O46" s="19"/>
      <c r="P46" s="19"/>
      <c r="Q46" s="19"/>
      <c r="R46" s="19"/>
      <c r="S46" s="19"/>
      <c r="T46" s="19"/>
    </row>
    <row r="47" spans="1:20" x14ac:dyDescent="0.25">
      <c r="A47" s="19"/>
      <c r="B47" s="19"/>
      <c r="C47" s="19"/>
      <c r="D47" s="19"/>
      <c r="E47" s="19"/>
      <c r="F47" s="19"/>
      <c r="G47" s="19"/>
      <c r="H47" s="19"/>
      <c r="I47" s="19"/>
      <c r="J47" s="19"/>
      <c r="K47" s="19"/>
      <c r="L47" s="19">
        <v>4</v>
      </c>
      <c r="M47" s="19" t="s">
        <v>14</v>
      </c>
      <c r="N47" s="19" t="s">
        <v>231</v>
      </c>
      <c r="O47" s="19"/>
      <c r="P47" s="19"/>
      <c r="Q47" s="19"/>
      <c r="R47" s="19"/>
      <c r="S47" s="19"/>
      <c r="T47" s="19"/>
    </row>
    <row r="48" spans="1:20" x14ac:dyDescent="0.25">
      <c r="A48" s="19"/>
      <c r="B48" s="19"/>
      <c r="C48" s="19"/>
      <c r="D48" s="19"/>
      <c r="E48" s="19"/>
      <c r="F48" s="19"/>
      <c r="G48" s="19"/>
      <c r="H48" s="19"/>
      <c r="I48" s="19"/>
      <c r="J48" s="19"/>
      <c r="K48" s="19"/>
      <c r="L48" s="19"/>
      <c r="M48" s="19"/>
      <c r="N48" s="19"/>
      <c r="O48" s="19"/>
      <c r="P48" s="19"/>
      <c r="Q48" s="19"/>
      <c r="R48" s="19"/>
      <c r="S48" s="19"/>
      <c r="T48" s="19"/>
    </row>
    <row r="49" spans="1:20" x14ac:dyDescent="0.25">
      <c r="A49" s="19"/>
      <c r="B49" s="19"/>
      <c r="C49" s="19"/>
      <c r="D49" s="19"/>
      <c r="E49" s="19"/>
      <c r="F49" s="19"/>
      <c r="G49" s="19"/>
      <c r="H49" s="19"/>
      <c r="I49" s="19"/>
      <c r="J49" s="19"/>
      <c r="K49" s="19"/>
      <c r="L49" s="49">
        <f>PV(L29,L47,,-K43)</f>
        <v>263821.7348382232</v>
      </c>
      <c r="M49" s="19" t="s">
        <v>7</v>
      </c>
      <c r="N49" s="19" t="s">
        <v>232</v>
      </c>
      <c r="O49" s="19"/>
      <c r="P49" s="19"/>
      <c r="Q49" s="19"/>
      <c r="R49" s="19"/>
      <c r="S49" s="19"/>
      <c r="T49" s="19"/>
    </row>
    <row r="50" spans="1:20" x14ac:dyDescent="0.25">
      <c r="A50" s="19"/>
      <c r="B50" s="19"/>
      <c r="C50" s="19"/>
      <c r="D50" s="19"/>
      <c r="E50" s="19"/>
      <c r="F50" s="19"/>
      <c r="G50" s="19"/>
      <c r="H50" s="19"/>
      <c r="I50" s="19"/>
      <c r="J50" s="19"/>
      <c r="K50" s="19"/>
      <c r="L50" s="19"/>
      <c r="M50" s="19"/>
      <c r="N50" s="19"/>
      <c r="O50" s="19"/>
      <c r="P50" s="19"/>
      <c r="Q50" s="19"/>
      <c r="R50" s="19"/>
      <c r="S50" s="19"/>
      <c r="T50" s="19"/>
    </row>
    <row r="51" spans="1:20" x14ac:dyDescent="0.25">
      <c r="A51" s="19"/>
      <c r="B51" s="19"/>
      <c r="C51" s="19"/>
      <c r="D51" s="19"/>
      <c r="E51" s="19"/>
      <c r="F51" s="19"/>
      <c r="G51" s="19"/>
      <c r="H51" s="19"/>
      <c r="I51" s="19"/>
      <c r="J51" s="19"/>
      <c r="K51" s="19"/>
      <c r="L51" s="19" t="s">
        <v>82</v>
      </c>
      <c r="M51" s="19"/>
      <c r="N51" s="19"/>
      <c r="O51" s="19"/>
      <c r="P51" s="19"/>
      <c r="Q51" s="19"/>
      <c r="R51" s="19"/>
      <c r="S51" s="19"/>
      <c r="T51" s="19"/>
    </row>
    <row r="52" spans="1:20" x14ac:dyDescent="0.25">
      <c r="A52" s="19"/>
      <c r="B52" s="19"/>
      <c r="C52" s="19"/>
      <c r="D52" s="19"/>
      <c r="E52" s="19"/>
      <c r="F52" s="19"/>
      <c r="G52" s="19"/>
      <c r="H52" s="19"/>
      <c r="I52" s="19"/>
      <c r="J52" s="19"/>
      <c r="K52" s="19"/>
      <c r="L52" s="19" t="s">
        <v>42</v>
      </c>
      <c r="M52" s="19"/>
      <c r="N52" s="19"/>
      <c r="O52" s="19"/>
      <c r="P52" s="19"/>
      <c r="Q52" s="19"/>
      <c r="R52" s="19"/>
      <c r="S52" s="19"/>
      <c r="T52" s="19"/>
    </row>
    <row r="53" spans="1:20" x14ac:dyDescent="0.25">
      <c r="A53" s="19"/>
      <c r="B53" s="19"/>
      <c r="C53" s="19"/>
      <c r="D53" s="19"/>
      <c r="E53" s="19"/>
      <c r="F53" s="19"/>
      <c r="G53" s="19"/>
      <c r="H53" s="19"/>
      <c r="I53" s="19"/>
      <c r="J53" s="19"/>
      <c r="K53" s="19"/>
      <c r="L53" s="19" t="s">
        <v>234</v>
      </c>
      <c r="M53" s="19"/>
      <c r="N53" s="19"/>
      <c r="O53" s="19"/>
      <c r="P53" s="19"/>
      <c r="Q53" s="19"/>
      <c r="R53" s="19"/>
      <c r="S53" s="19"/>
      <c r="T53" s="19"/>
    </row>
    <row r="54" spans="1:20" x14ac:dyDescent="0.25">
      <c r="A54" s="19"/>
      <c r="B54" s="19"/>
      <c r="C54" s="19"/>
      <c r="D54" s="19"/>
      <c r="E54" s="19"/>
      <c r="F54" s="19"/>
      <c r="G54" s="19"/>
      <c r="H54" s="19"/>
      <c r="I54" s="19"/>
      <c r="J54" s="19"/>
      <c r="K54" s="19"/>
      <c r="L54" s="19" t="s">
        <v>240</v>
      </c>
      <c r="M54" s="19"/>
      <c r="N54" s="19"/>
      <c r="O54" s="19"/>
      <c r="P54" s="19"/>
      <c r="Q54" s="19"/>
      <c r="R54" s="19"/>
      <c r="S54" s="19"/>
      <c r="T54" s="19"/>
    </row>
    <row r="55" spans="1:20" ht="14.4" thickBot="1" x14ac:dyDescent="0.3">
      <c r="A55" s="19"/>
      <c r="B55" s="19"/>
      <c r="C55" s="19"/>
      <c r="D55" s="19"/>
      <c r="E55" s="19"/>
      <c r="F55" s="19"/>
      <c r="G55" s="19"/>
      <c r="H55" s="19"/>
      <c r="I55" s="19"/>
      <c r="J55" s="19"/>
      <c r="K55" s="19"/>
      <c r="L55" s="19"/>
      <c r="M55" s="19"/>
      <c r="N55" s="19"/>
      <c r="O55" s="19"/>
      <c r="P55" s="19"/>
      <c r="Q55" s="19"/>
      <c r="R55" s="19"/>
      <c r="S55" s="19"/>
      <c r="T55" s="19"/>
    </row>
    <row r="56" spans="1:20" x14ac:dyDescent="0.25">
      <c r="A56" s="19"/>
      <c r="B56" s="19"/>
      <c r="C56" s="19"/>
      <c r="D56" s="19"/>
      <c r="E56" s="19"/>
      <c r="F56" s="19"/>
      <c r="G56" s="19"/>
      <c r="H56" s="19"/>
      <c r="I56" s="19"/>
      <c r="J56" s="50" t="s">
        <v>241</v>
      </c>
      <c r="K56" s="19"/>
      <c r="L56" s="19" t="s">
        <v>243</v>
      </c>
      <c r="M56" s="19"/>
      <c r="N56" s="19"/>
      <c r="O56" s="19"/>
      <c r="P56" s="19"/>
      <c r="Q56" s="19"/>
      <c r="R56" s="19"/>
      <c r="S56" s="19"/>
      <c r="T56" s="19"/>
    </row>
    <row r="57" spans="1:20" ht="14.4" thickBot="1" x14ac:dyDescent="0.3">
      <c r="A57" s="19"/>
      <c r="B57" s="19"/>
      <c r="C57" s="19"/>
      <c r="D57" s="19"/>
      <c r="E57" s="19"/>
      <c r="F57" s="19"/>
      <c r="G57" s="19"/>
      <c r="H57" s="19"/>
      <c r="I57" s="19"/>
      <c r="J57" s="51" t="s">
        <v>242</v>
      </c>
      <c r="K57" s="19"/>
      <c r="L57" s="19" t="s">
        <v>244</v>
      </c>
      <c r="M57" s="19"/>
      <c r="N57" s="19"/>
      <c r="P57" s="19"/>
      <c r="Q57" s="19"/>
      <c r="R57" s="19"/>
      <c r="S57" s="19"/>
      <c r="T57" s="19"/>
    </row>
    <row r="58" spans="1:20" x14ac:dyDescent="0.25">
      <c r="A58" s="19"/>
      <c r="B58" s="19"/>
      <c r="C58" s="19"/>
      <c r="D58" s="19"/>
      <c r="E58" s="19"/>
      <c r="F58" s="19"/>
      <c r="G58" s="19"/>
      <c r="H58" s="19"/>
      <c r="I58" s="19"/>
      <c r="J58" s="19"/>
      <c r="K58" s="19"/>
      <c r="L58" s="19" t="s">
        <v>245</v>
      </c>
      <c r="M58" s="19"/>
      <c r="N58" s="19"/>
      <c r="P58" s="19"/>
      <c r="Q58" s="19"/>
      <c r="R58" s="19"/>
      <c r="S58" s="19"/>
      <c r="T58" s="19"/>
    </row>
    <row r="59" spans="1:20" x14ac:dyDescent="0.25">
      <c r="A59" s="19"/>
      <c r="B59" s="19"/>
      <c r="C59" s="19"/>
      <c r="D59" s="19"/>
      <c r="E59" s="19"/>
      <c r="F59" s="19"/>
      <c r="G59" s="19"/>
      <c r="H59" s="19"/>
      <c r="I59" s="19"/>
      <c r="J59" s="19"/>
      <c r="K59" s="19"/>
      <c r="L59" s="19" t="s">
        <v>246</v>
      </c>
      <c r="M59" s="19"/>
      <c r="N59" s="19"/>
      <c r="P59" s="19"/>
      <c r="Q59" s="19"/>
      <c r="R59" s="19"/>
      <c r="S59" s="19"/>
      <c r="T59" s="19"/>
    </row>
    <row r="60" spans="1:20" x14ac:dyDescent="0.25">
      <c r="A60" s="19"/>
      <c r="B60" s="19"/>
      <c r="C60" s="19"/>
      <c r="D60" s="19"/>
      <c r="E60" s="19"/>
      <c r="F60" s="19"/>
      <c r="G60" s="19"/>
      <c r="H60" s="19"/>
      <c r="I60" s="19"/>
      <c r="J60" s="19"/>
      <c r="K60" s="19"/>
      <c r="L60" s="19" t="s">
        <v>247</v>
      </c>
      <c r="M60" s="19"/>
      <c r="N60" s="19"/>
      <c r="P60" s="19"/>
      <c r="Q60" s="19"/>
      <c r="R60" s="19"/>
      <c r="S60" s="19"/>
      <c r="T60" s="19"/>
    </row>
    <row r="61" spans="1:20" x14ac:dyDescent="0.25">
      <c r="A61" s="19"/>
      <c r="B61" s="19"/>
      <c r="C61" s="19"/>
      <c r="D61" s="19"/>
      <c r="E61" s="19"/>
      <c r="F61" s="19"/>
      <c r="G61" s="19"/>
      <c r="H61" s="19"/>
      <c r="I61" s="19"/>
      <c r="J61" s="19"/>
      <c r="K61" s="19"/>
      <c r="L61" s="19"/>
      <c r="M61" s="19"/>
      <c r="N61" s="19"/>
      <c r="P61" s="19"/>
      <c r="Q61" s="19"/>
      <c r="R61" s="19"/>
      <c r="S61" s="19"/>
      <c r="T61" s="19"/>
    </row>
    <row r="62" spans="1:20" x14ac:dyDescent="0.25">
      <c r="A62" s="19"/>
      <c r="B62" s="19"/>
      <c r="C62" s="19"/>
      <c r="D62" s="19"/>
      <c r="E62" s="19"/>
      <c r="F62" s="19"/>
      <c r="G62" s="19"/>
      <c r="H62" s="19"/>
      <c r="I62" s="19"/>
      <c r="J62" s="19"/>
      <c r="K62" s="19"/>
      <c r="L62" s="19" t="s">
        <v>235</v>
      </c>
      <c r="M62" s="19"/>
      <c r="N62" s="19"/>
      <c r="O62" s="19"/>
      <c r="P62" s="19"/>
      <c r="Q62" s="19"/>
      <c r="R62" s="19"/>
      <c r="S62" s="19"/>
      <c r="T62" s="19"/>
    </row>
    <row r="63" spans="1:20" x14ac:dyDescent="0.25">
      <c r="A63" s="19"/>
      <c r="B63" s="19"/>
      <c r="C63" s="19"/>
      <c r="D63" s="19"/>
      <c r="E63" s="19"/>
      <c r="F63" s="19"/>
      <c r="G63" s="19"/>
      <c r="H63" s="19"/>
      <c r="I63" s="19"/>
      <c r="J63" s="19"/>
      <c r="K63" s="19"/>
      <c r="L63" s="19" t="s">
        <v>239</v>
      </c>
      <c r="M63" s="19"/>
      <c r="N63" s="19"/>
      <c r="O63" s="19"/>
      <c r="P63" s="19"/>
      <c r="Q63" s="19"/>
      <c r="R63" s="19"/>
      <c r="S63" s="19"/>
      <c r="T63" s="19"/>
    </row>
    <row r="64" spans="1:20" x14ac:dyDescent="0.25">
      <c r="A64" s="19"/>
      <c r="B64" s="19"/>
      <c r="C64" s="19"/>
      <c r="D64" s="19"/>
      <c r="E64" s="19"/>
      <c r="F64" s="19"/>
      <c r="G64" s="19"/>
      <c r="H64" s="19"/>
      <c r="I64" s="19"/>
      <c r="J64" s="19"/>
      <c r="K64" s="19"/>
      <c r="L64" s="19" t="s">
        <v>236</v>
      </c>
      <c r="M64" s="19"/>
      <c r="N64" s="19"/>
      <c r="O64" s="19"/>
      <c r="P64" s="19"/>
      <c r="Q64" s="19"/>
      <c r="R64" s="19"/>
      <c r="S64" s="19"/>
      <c r="T64" s="19"/>
    </row>
    <row r="65" spans="1:20" x14ac:dyDescent="0.25">
      <c r="A65" s="19"/>
      <c r="B65" s="19"/>
      <c r="C65" s="19"/>
      <c r="D65" s="19"/>
      <c r="E65" s="19"/>
      <c r="F65" s="19"/>
      <c r="G65" s="19"/>
      <c r="H65" s="19"/>
      <c r="I65" s="19"/>
      <c r="J65" s="19"/>
      <c r="K65" s="19"/>
      <c r="L65" s="19" t="s">
        <v>237</v>
      </c>
      <c r="M65" s="19"/>
      <c r="N65" s="19"/>
      <c r="O65" s="19"/>
      <c r="P65" s="19"/>
      <c r="Q65" s="19"/>
      <c r="R65" s="19"/>
      <c r="S65" s="19"/>
      <c r="T65" s="19"/>
    </row>
    <row r="66" spans="1:20" x14ac:dyDescent="0.25">
      <c r="A66" s="19"/>
      <c r="B66" s="19"/>
      <c r="C66" s="19"/>
      <c r="D66" s="19"/>
      <c r="E66" s="19"/>
      <c r="F66" s="19"/>
      <c r="G66" s="19"/>
      <c r="H66" s="19"/>
      <c r="I66" s="19"/>
      <c r="J66" s="19"/>
      <c r="K66" s="19"/>
      <c r="L66" s="19" t="s">
        <v>238</v>
      </c>
      <c r="M66" s="19"/>
      <c r="N66" s="19"/>
      <c r="O66" s="19"/>
      <c r="P66" s="19"/>
      <c r="Q66" s="19"/>
      <c r="R66" s="19"/>
      <c r="S66" s="19"/>
      <c r="T66" s="19"/>
    </row>
    <row r="67" spans="1:20" x14ac:dyDescent="0.25">
      <c r="A67" s="19"/>
      <c r="B67" s="19"/>
      <c r="C67" s="19"/>
      <c r="D67" s="19"/>
      <c r="E67" s="19"/>
      <c r="F67" s="19"/>
      <c r="G67" s="19"/>
      <c r="H67" s="19"/>
      <c r="I67" s="19"/>
      <c r="J67" s="19"/>
      <c r="K67" s="19"/>
      <c r="M67" s="19"/>
      <c r="N67" s="19"/>
      <c r="O67" s="19"/>
      <c r="P67" s="19"/>
      <c r="Q67" s="19"/>
      <c r="R67" s="19"/>
      <c r="S67" s="19"/>
      <c r="T67" s="19"/>
    </row>
    <row r="68" spans="1:20" x14ac:dyDescent="0.25">
      <c r="A68" s="19"/>
      <c r="B68" s="19"/>
      <c r="C68" s="19"/>
      <c r="D68" s="19"/>
      <c r="E68" s="19"/>
      <c r="F68" s="19"/>
      <c r="G68" s="19"/>
      <c r="H68" s="19"/>
      <c r="I68" s="19"/>
      <c r="J68" s="19"/>
      <c r="K68" s="19"/>
      <c r="M68" s="19"/>
      <c r="N68" s="19"/>
      <c r="O68" s="19"/>
      <c r="P68" s="19"/>
      <c r="Q68" s="19"/>
      <c r="R68" s="19"/>
      <c r="S68" s="19"/>
      <c r="T68" s="19"/>
    </row>
    <row r="69" spans="1:20" x14ac:dyDescent="0.25">
      <c r="A69" s="19"/>
      <c r="B69" s="19"/>
      <c r="C69" s="19"/>
      <c r="D69" s="19"/>
      <c r="E69" s="19"/>
      <c r="F69" s="19"/>
      <c r="G69" s="19"/>
      <c r="H69" s="19"/>
      <c r="I69" s="19"/>
      <c r="J69" s="19"/>
      <c r="K69" s="19"/>
      <c r="L69" s="19"/>
      <c r="M69" s="19"/>
      <c r="N69" s="19"/>
      <c r="O69" s="19"/>
      <c r="P69" s="19"/>
      <c r="Q69" s="19"/>
      <c r="R69" s="19"/>
      <c r="S69" s="19"/>
      <c r="T69" s="19"/>
    </row>
    <row r="70" spans="1:20" x14ac:dyDescent="0.25">
      <c r="A70" s="19"/>
      <c r="B70" s="19"/>
      <c r="C70" s="19"/>
      <c r="D70" s="19"/>
      <c r="E70" s="19"/>
      <c r="F70" s="19"/>
      <c r="G70" s="19"/>
      <c r="H70" s="19"/>
      <c r="I70" s="19"/>
      <c r="J70" s="19"/>
      <c r="K70" s="19"/>
      <c r="L70" s="19"/>
      <c r="M70" s="19"/>
      <c r="N70" s="19"/>
      <c r="O70" s="19"/>
      <c r="P70" s="19"/>
      <c r="Q70" s="19"/>
      <c r="R70" s="19"/>
      <c r="S70" s="19"/>
      <c r="T70" s="19"/>
    </row>
    <row r="71" spans="1:20" x14ac:dyDescent="0.25">
      <c r="A71" s="19"/>
      <c r="B71" s="19"/>
      <c r="C71" s="19"/>
      <c r="D71" s="19"/>
      <c r="E71" s="19"/>
      <c r="F71" s="19"/>
      <c r="G71" s="19"/>
      <c r="H71" s="19"/>
      <c r="I71" s="19"/>
      <c r="J71" s="19"/>
      <c r="K71" s="19"/>
      <c r="L71" s="19"/>
      <c r="M71" s="19"/>
      <c r="N71" s="19"/>
      <c r="O71" s="19"/>
      <c r="P71" s="19"/>
      <c r="Q71" s="19"/>
      <c r="R71" s="19"/>
      <c r="S71" s="19"/>
      <c r="T71" s="19"/>
    </row>
    <row r="72" spans="1:20" x14ac:dyDescent="0.25">
      <c r="A72" s="19"/>
      <c r="B72" s="19"/>
      <c r="C72" s="19"/>
      <c r="D72" s="19"/>
      <c r="E72" s="19"/>
      <c r="F72" s="19"/>
      <c r="G72" s="19"/>
      <c r="H72" s="19"/>
      <c r="I72" s="19"/>
      <c r="J72" s="19"/>
      <c r="K72" s="19"/>
      <c r="L72" s="19"/>
      <c r="M72" s="19"/>
      <c r="N72" s="19"/>
      <c r="O72" s="19"/>
      <c r="P72" s="19"/>
      <c r="Q72" s="19"/>
      <c r="R72" s="19"/>
      <c r="S72" s="19"/>
      <c r="T72" s="19"/>
    </row>
    <row r="73" spans="1:20" x14ac:dyDescent="0.25">
      <c r="A73" s="19"/>
      <c r="B73" s="19"/>
      <c r="C73" s="19"/>
      <c r="D73" s="19"/>
      <c r="E73" s="19"/>
      <c r="F73" s="19"/>
      <c r="G73" s="19"/>
      <c r="H73" s="19"/>
      <c r="I73" s="19"/>
      <c r="J73" s="19"/>
      <c r="K73" s="19"/>
      <c r="L73" s="19"/>
      <c r="M73" s="19"/>
      <c r="N73" s="19"/>
      <c r="O73" s="19"/>
      <c r="P73" s="19"/>
      <c r="Q73" s="19"/>
      <c r="R73" s="19"/>
      <c r="S73" s="19"/>
      <c r="T73" s="19"/>
    </row>
    <row r="74" spans="1:20" x14ac:dyDescent="0.25">
      <c r="A74" s="19"/>
      <c r="B74" s="19"/>
      <c r="C74" s="19"/>
      <c r="D74" s="19"/>
      <c r="E74" s="19"/>
      <c r="F74" s="19"/>
      <c r="G74" s="19"/>
      <c r="H74" s="19"/>
      <c r="I74" s="19"/>
      <c r="J74" s="19"/>
      <c r="K74" s="19"/>
      <c r="L74" s="19"/>
      <c r="M74" s="19"/>
      <c r="N74" s="19"/>
      <c r="O74" s="19"/>
      <c r="P74" s="19"/>
      <c r="Q74" s="19"/>
      <c r="R74" s="19"/>
      <c r="S74" s="19"/>
      <c r="T74" s="19"/>
    </row>
    <row r="75" spans="1:20" x14ac:dyDescent="0.25">
      <c r="A75" s="19"/>
      <c r="B75" s="19"/>
      <c r="C75" s="19"/>
      <c r="D75" s="19"/>
      <c r="E75" s="19"/>
      <c r="F75" s="19"/>
      <c r="G75" s="19"/>
      <c r="H75" s="19"/>
      <c r="I75" s="19"/>
      <c r="J75" s="19"/>
      <c r="K75" s="19"/>
      <c r="L75" s="19"/>
      <c r="M75" s="19"/>
      <c r="N75" s="19"/>
      <c r="O75" s="19"/>
      <c r="P75" s="19"/>
      <c r="Q75" s="19"/>
      <c r="R75" s="19"/>
      <c r="S75" s="19"/>
      <c r="T75" s="19"/>
    </row>
    <row r="76" spans="1:20" x14ac:dyDescent="0.25">
      <c r="A76" s="19"/>
      <c r="B76" s="19"/>
      <c r="C76" s="19"/>
      <c r="D76" s="19"/>
      <c r="E76" s="19"/>
      <c r="F76" s="19"/>
      <c r="G76" s="19"/>
      <c r="H76" s="19"/>
      <c r="I76" s="19"/>
      <c r="J76" s="19"/>
      <c r="K76" s="19"/>
      <c r="L76" s="19"/>
      <c r="M76" s="19"/>
      <c r="N76" s="19"/>
      <c r="O76" s="19"/>
      <c r="P76" s="19"/>
      <c r="Q76" s="19"/>
      <c r="R76" s="19"/>
      <c r="S76" s="19"/>
      <c r="T76" s="19"/>
    </row>
    <row r="77" spans="1:20" x14ac:dyDescent="0.25">
      <c r="A77" s="19"/>
      <c r="B77" s="19"/>
      <c r="C77" s="19"/>
      <c r="D77" s="19"/>
      <c r="E77" s="19"/>
      <c r="F77" s="19"/>
      <c r="G77" s="19"/>
      <c r="H77" s="19"/>
      <c r="I77" s="19"/>
      <c r="J77" s="19"/>
      <c r="K77" s="19"/>
      <c r="L77" s="19"/>
      <c r="M77" s="19"/>
      <c r="N77" s="19"/>
      <c r="O77" s="19"/>
      <c r="P77" s="19"/>
      <c r="Q77" s="19"/>
      <c r="R77" s="19"/>
      <c r="S77" s="19"/>
      <c r="T77" s="19"/>
    </row>
    <row r="78" spans="1:20" x14ac:dyDescent="0.25">
      <c r="A78" s="19"/>
      <c r="B78" s="19"/>
      <c r="C78" s="19"/>
      <c r="D78" s="19"/>
      <c r="E78" s="19"/>
      <c r="F78" s="19"/>
      <c r="G78" s="19"/>
      <c r="H78" s="19"/>
      <c r="I78" s="19"/>
      <c r="J78" s="19"/>
      <c r="K78" s="19"/>
      <c r="L78" s="19"/>
      <c r="M78" s="19"/>
      <c r="N78" s="19"/>
      <c r="O78" s="19"/>
      <c r="P78" s="19"/>
      <c r="Q78" s="19"/>
      <c r="R78" s="19"/>
      <c r="S78" s="19"/>
      <c r="T78" s="19"/>
    </row>
    <row r="79" spans="1:20" x14ac:dyDescent="0.25">
      <c r="A79" s="19"/>
      <c r="B79" s="19"/>
      <c r="C79" s="19"/>
      <c r="D79" s="19"/>
      <c r="E79" s="19"/>
      <c r="F79" s="19"/>
      <c r="G79" s="19"/>
      <c r="H79" s="19"/>
      <c r="I79" s="19"/>
      <c r="J79" s="19"/>
      <c r="K79" s="19"/>
      <c r="L79" s="19"/>
      <c r="M79" s="19"/>
      <c r="N79" s="19"/>
      <c r="O79" s="19"/>
      <c r="P79" s="19"/>
      <c r="Q79" s="19"/>
      <c r="R79" s="19"/>
      <c r="S79" s="19"/>
      <c r="T79" s="19"/>
    </row>
    <row r="80" spans="1:20" x14ac:dyDescent="0.25">
      <c r="A80" s="19"/>
      <c r="B80" s="19"/>
      <c r="C80" s="19"/>
      <c r="D80" s="19"/>
      <c r="E80" s="19"/>
      <c r="F80" s="19"/>
      <c r="G80" s="19"/>
      <c r="H80" s="19"/>
      <c r="I80" s="19"/>
      <c r="J80" s="19"/>
      <c r="K80" s="19"/>
      <c r="L80" s="19"/>
      <c r="M80" s="19"/>
      <c r="N80" s="19"/>
      <c r="O80" s="19"/>
      <c r="P80" s="19"/>
      <c r="Q80" s="19"/>
      <c r="R80" s="19"/>
      <c r="S80" s="19"/>
      <c r="T80" s="19"/>
    </row>
    <row r="81" spans="1:20" x14ac:dyDescent="0.25">
      <c r="A81" s="19"/>
      <c r="B81" s="19"/>
      <c r="C81" s="19"/>
      <c r="D81" s="19"/>
      <c r="E81" s="19"/>
      <c r="F81" s="19"/>
      <c r="G81" s="19"/>
      <c r="H81" s="19"/>
      <c r="I81" s="19"/>
      <c r="J81" s="19"/>
      <c r="K81" s="19"/>
      <c r="L81" s="19"/>
      <c r="M81" s="19"/>
      <c r="N81" s="19"/>
      <c r="O81" s="19"/>
      <c r="P81" s="19"/>
      <c r="Q81" s="19"/>
      <c r="R81" s="19"/>
      <c r="S81" s="19"/>
      <c r="T81" s="19"/>
    </row>
    <row r="82" spans="1:20" x14ac:dyDescent="0.25">
      <c r="A82" s="19"/>
      <c r="B82" s="19"/>
      <c r="C82" s="19"/>
      <c r="D82" s="19"/>
      <c r="E82" s="19"/>
      <c r="F82" s="19"/>
      <c r="G82" s="19"/>
      <c r="H82" s="19"/>
      <c r="I82" s="19"/>
      <c r="J82" s="19"/>
      <c r="K82" s="19"/>
      <c r="L82" s="19"/>
      <c r="M82" s="19"/>
      <c r="N82" s="19"/>
      <c r="O82" s="19"/>
      <c r="P82" s="19"/>
      <c r="Q82" s="19"/>
      <c r="R82" s="19"/>
      <c r="S82" s="19"/>
      <c r="T82" s="19"/>
    </row>
    <row r="83" spans="1:20" x14ac:dyDescent="0.25">
      <c r="A83" s="19"/>
      <c r="B83" s="19"/>
      <c r="C83" s="19"/>
      <c r="D83" s="19"/>
      <c r="E83" s="19"/>
      <c r="F83" s="19"/>
      <c r="G83" s="19"/>
      <c r="H83" s="19"/>
      <c r="I83" s="19"/>
      <c r="J83" s="19"/>
      <c r="K83" s="19"/>
      <c r="L83" s="19"/>
      <c r="M83" s="19"/>
      <c r="N83" s="19"/>
      <c r="O83" s="19"/>
      <c r="P83" s="19"/>
      <c r="Q83" s="19"/>
      <c r="R83" s="19"/>
      <c r="S83" s="19"/>
      <c r="T83" s="19"/>
    </row>
    <row r="84" spans="1:20" x14ac:dyDescent="0.25">
      <c r="A84" s="19"/>
      <c r="B84" s="19"/>
      <c r="C84" s="19"/>
      <c r="D84" s="19"/>
      <c r="E84" s="19"/>
      <c r="F84" s="19"/>
      <c r="G84" s="19"/>
      <c r="H84" s="19"/>
      <c r="I84" s="19"/>
      <c r="J84" s="19"/>
      <c r="K84" s="19"/>
      <c r="L84" s="19"/>
      <c r="M84" s="19"/>
      <c r="N84" s="19"/>
      <c r="O84" s="19"/>
      <c r="P84" s="19"/>
      <c r="Q84" s="19"/>
      <c r="R84" s="19"/>
      <c r="S84" s="19"/>
      <c r="T84" s="19"/>
    </row>
    <row r="85" spans="1:20" x14ac:dyDescent="0.25">
      <c r="A85" s="19"/>
      <c r="B85" s="19"/>
      <c r="C85" s="19"/>
      <c r="D85" s="19"/>
      <c r="E85" s="19"/>
      <c r="F85" s="19"/>
      <c r="G85" s="19"/>
      <c r="H85" s="19"/>
      <c r="I85" s="19"/>
      <c r="J85" s="19"/>
      <c r="K85" s="19"/>
      <c r="L85" s="19"/>
      <c r="M85" s="19"/>
      <c r="N85" s="19"/>
      <c r="O85" s="19"/>
      <c r="P85" s="19"/>
      <c r="Q85" s="19"/>
      <c r="R85" s="19"/>
      <c r="S85" s="19"/>
      <c r="T85" s="19"/>
    </row>
    <row r="86" spans="1:20" x14ac:dyDescent="0.25">
      <c r="A86" s="19"/>
      <c r="B86" s="19"/>
      <c r="C86" s="19"/>
      <c r="D86" s="19"/>
      <c r="E86" s="19"/>
      <c r="F86" s="19"/>
      <c r="G86" s="19"/>
      <c r="H86" s="19"/>
      <c r="I86" s="19"/>
      <c r="J86" s="19"/>
      <c r="K86" s="19"/>
      <c r="L86" s="19"/>
      <c r="M86" s="19"/>
      <c r="N86" s="19"/>
      <c r="O86" s="19"/>
      <c r="P86" s="19"/>
      <c r="Q86" s="19"/>
      <c r="R86" s="19"/>
      <c r="S86" s="19"/>
      <c r="T86" s="19"/>
    </row>
  </sheetData>
  <mergeCells count="2">
    <mergeCell ref="J39:J40"/>
    <mergeCell ref="I38:M38"/>
  </mergeCells>
  <pageMargins left="0.7" right="0.7" top="0.75" bottom="0.75" header="0.3" footer="0.3"/>
  <drawing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793C7-6812-4270-969E-8BA762ACE5BD}">
  <sheetPr>
    <tabColor rgb="FFFFFF00"/>
  </sheetPr>
  <dimension ref="A1:V63"/>
  <sheetViews>
    <sheetView rightToLeft="1" zoomScale="115" zoomScaleNormal="115" workbookViewId="0">
      <selection activeCell="K42" sqref="K42"/>
    </sheetView>
  </sheetViews>
  <sheetFormatPr defaultRowHeight="13.8" x14ac:dyDescent="0.25"/>
  <sheetData>
    <row r="1" spans="1:22" x14ac:dyDescent="0.25">
      <c r="A1" s="167" t="s">
        <v>184</v>
      </c>
      <c r="B1" s="167"/>
      <c r="C1" s="167"/>
      <c r="D1" s="167"/>
      <c r="E1" s="167"/>
      <c r="F1" s="167"/>
      <c r="G1" s="167"/>
      <c r="H1" s="167"/>
      <c r="I1" s="167"/>
      <c r="J1" s="167"/>
    </row>
    <row r="2" spans="1:22" x14ac:dyDescent="0.25">
      <c r="A2" s="167"/>
      <c r="B2" s="167"/>
      <c r="C2" s="167"/>
      <c r="D2" s="167"/>
      <c r="E2" s="167"/>
      <c r="F2" s="167"/>
      <c r="G2" s="167"/>
      <c r="H2" s="167"/>
      <c r="I2" s="167"/>
      <c r="J2" s="167"/>
      <c r="O2" t="s">
        <v>136</v>
      </c>
    </row>
    <row r="3" spans="1:22" x14ac:dyDescent="0.25">
      <c r="O3" t="s">
        <v>249</v>
      </c>
    </row>
    <row r="6" spans="1:22" x14ac:dyDescent="0.25">
      <c r="O6" s="53" t="s">
        <v>252</v>
      </c>
      <c r="P6" s="53"/>
      <c r="Q6" s="53"/>
      <c r="R6" s="53"/>
      <c r="S6" s="53"/>
      <c r="T6" s="53"/>
      <c r="U6" s="53"/>
      <c r="V6" s="53"/>
    </row>
    <row r="7" spans="1:22" x14ac:dyDescent="0.25">
      <c r="O7" s="53" t="s">
        <v>250</v>
      </c>
      <c r="P7" s="53"/>
      <c r="Q7" s="53"/>
      <c r="R7" s="53"/>
      <c r="S7" s="53"/>
      <c r="T7" s="53"/>
      <c r="U7" s="53"/>
      <c r="V7" s="53"/>
    </row>
    <row r="8" spans="1:22" x14ac:dyDescent="0.25">
      <c r="O8" s="53" t="s">
        <v>251</v>
      </c>
      <c r="P8" s="53"/>
      <c r="Q8" s="53"/>
      <c r="R8" s="53"/>
      <c r="S8" s="53"/>
      <c r="T8" s="53"/>
      <c r="U8" s="53"/>
      <c r="V8" s="53"/>
    </row>
    <row r="9" spans="1:22" x14ac:dyDescent="0.25">
      <c r="O9" s="53"/>
      <c r="P9" s="53"/>
      <c r="Q9" s="53"/>
      <c r="R9" s="53"/>
      <c r="S9" s="53"/>
      <c r="T9" s="53"/>
      <c r="U9" s="53"/>
      <c r="V9" s="53"/>
    </row>
    <row r="10" spans="1:22" x14ac:dyDescent="0.25">
      <c r="O10" s="53" t="s">
        <v>253</v>
      </c>
      <c r="P10" s="53"/>
      <c r="Q10" s="53"/>
      <c r="R10" s="53"/>
      <c r="S10" s="53"/>
      <c r="T10" s="53"/>
      <c r="U10" s="53"/>
      <c r="V10" s="53"/>
    </row>
    <row r="11" spans="1:22" x14ac:dyDescent="0.25">
      <c r="O11" s="53" t="s">
        <v>254</v>
      </c>
      <c r="P11" s="53"/>
      <c r="Q11" s="53"/>
      <c r="R11" s="53"/>
      <c r="S11" s="53"/>
      <c r="T11" s="53"/>
      <c r="U11" s="53"/>
      <c r="V11" s="53"/>
    </row>
    <row r="12" spans="1:22" x14ac:dyDescent="0.25">
      <c r="O12" s="53" t="s">
        <v>255</v>
      </c>
      <c r="P12" s="53"/>
      <c r="Q12" s="53"/>
      <c r="R12" s="53"/>
      <c r="S12" s="53"/>
      <c r="T12" s="53"/>
      <c r="U12" s="53"/>
      <c r="V12" s="53"/>
    </row>
    <row r="13" spans="1:22" x14ac:dyDescent="0.25">
      <c r="O13" s="53"/>
      <c r="P13" s="53"/>
      <c r="Q13" s="53"/>
      <c r="R13" s="53"/>
      <c r="S13" s="53"/>
      <c r="T13" s="53"/>
      <c r="U13" s="53"/>
      <c r="V13" s="53"/>
    </row>
    <row r="14" spans="1:22" x14ac:dyDescent="0.25">
      <c r="O14" s="53" t="s">
        <v>256</v>
      </c>
      <c r="P14" s="53"/>
      <c r="Q14" s="53"/>
      <c r="R14" s="53"/>
      <c r="S14" s="53"/>
      <c r="T14" s="53"/>
      <c r="U14" s="53"/>
      <c r="V14" s="53"/>
    </row>
    <row r="15" spans="1:22" x14ac:dyDescent="0.25">
      <c r="O15" s="53" t="s">
        <v>257</v>
      </c>
      <c r="P15" s="53"/>
      <c r="Q15" s="53"/>
      <c r="R15" s="53"/>
      <c r="S15" s="53"/>
      <c r="T15" s="53"/>
      <c r="U15" s="53"/>
      <c r="V15" s="53"/>
    </row>
    <row r="16" spans="1:22" x14ac:dyDescent="0.25">
      <c r="O16" s="53"/>
      <c r="P16" s="53"/>
      <c r="Q16" s="53"/>
      <c r="R16" s="53"/>
      <c r="S16" s="53"/>
      <c r="T16" s="53"/>
      <c r="U16" s="53"/>
      <c r="V16" s="53"/>
    </row>
    <row r="17" spans="14:22" x14ac:dyDescent="0.25">
      <c r="O17" s="53" t="s">
        <v>258</v>
      </c>
      <c r="P17" s="53"/>
      <c r="Q17" s="53"/>
      <c r="R17" s="53"/>
      <c r="S17" s="53"/>
      <c r="T17" s="53"/>
      <c r="U17" s="53"/>
      <c r="V17" s="53"/>
    </row>
    <row r="18" spans="14:22" x14ac:dyDescent="0.25">
      <c r="O18" s="53" t="s">
        <v>259</v>
      </c>
      <c r="P18" s="53"/>
      <c r="Q18" s="53"/>
      <c r="R18" s="53"/>
      <c r="S18" s="53"/>
      <c r="T18" s="53"/>
      <c r="U18" s="53"/>
      <c r="V18" s="53"/>
    </row>
    <row r="19" spans="14:22" x14ac:dyDescent="0.25">
      <c r="O19" s="53"/>
      <c r="P19" s="53"/>
      <c r="Q19" s="53"/>
      <c r="R19" s="53"/>
      <c r="S19" s="53"/>
      <c r="T19" s="53"/>
      <c r="U19" s="53"/>
      <c r="V19" s="53"/>
    </row>
    <row r="20" spans="14:22" x14ac:dyDescent="0.25">
      <c r="O20" s="53">
        <v>240000</v>
      </c>
      <c r="P20" s="53" t="s">
        <v>7</v>
      </c>
      <c r="Q20" s="53"/>
      <c r="R20" s="53"/>
      <c r="S20" s="53"/>
      <c r="T20" s="53"/>
      <c r="U20" s="53"/>
      <c r="V20" s="53"/>
    </row>
    <row r="22" spans="14:22" x14ac:dyDescent="0.25">
      <c r="O22" s="52" t="s">
        <v>260</v>
      </c>
      <c r="P22" s="52"/>
      <c r="Q22" s="52"/>
    </row>
    <row r="24" spans="14:22" x14ac:dyDescent="0.25">
      <c r="O24" t="s">
        <v>261</v>
      </c>
    </row>
    <row r="25" spans="14:22" x14ac:dyDescent="0.25">
      <c r="O25" t="s">
        <v>262</v>
      </c>
    </row>
    <row r="26" spans="14:22" x14ac:dyDescent="0.25">
      <c r="N26" t="s">
        <v>80</v>
      </c>
      <c r="O26">
        <v>4</v>
      </c>
    </row>
    <row r="27" spans="14:22" x14ac:dyDescent="0.25">
      <c r="N27" t="s">
        <v>80</v>
      </c>
      <c r="O27">
        <v>5</v>
      </c>
    </row>
    <row r="28" spans="14:22" x14ac:dyDescent="0.25">
      <c r="N28" t="s">
        <v>80</v>
      </c>
      <c r="O28">
        <v>6</v>
      </c>
    </row>
    <row r="30" spans="14:22" x14ac:dyDescent="0.25">
      <c r="O30" t="s">
        <v>263</v>
      </c>
    </row>
    <row r="31" spans="14:22" x14ac:dyDescent="0.25">
      <c r="O31" t="s">
        <v>264</v>
      </c>
    </row>
    <row r="33" spans="15:16" x14ac:dyDescent="0.25">
      <c r="O33">
        <v>4</v>
      </c>
      <c r="P33">
        <v>40000</v>
      </c>
    </row>
    <row r="34" spans="15:16" x14ac:dyDescent="0.25">
      <c r="O34">
        <v>5</v>
      </c>
      <c r="P34">
        <v>40000</v>
      </c>
    </row>
    <row r="35" spans="15:16" x14ac:dyDescent="0.25">
      <c r="O35">
        <v>6</v>
      </c>
      <c r="P35">
        <v>40000</v>
      </c>
    </row>
    <row r="37" spans="15:16" x14ac:dyDescent="0.25">
      <c r="O37" t="s">
        <v>265</v>
      </c>
    </row>
    <row r="38" spans="15:16" x14ac:dyDescent="0.25">
      <c r="O38">
        <v>1</v>
      </c>
      <c r="P38">
        <v>40000</v>
      </c>
    </row>
    <row r="39" spans="15:16" x14ac:dyDescent="0.25">
      <c r="O39">
        <v>2</v>
      </c>
      <c r="P39">
        <v>40000</v>
      </c>
    </row>
    <row r="40" spans="15:16" x14ac:dyDescent="0.25">
      <c r="O40">
        <v>3</v>
      </c>
      <c r="P40">
        <v>40000</v>
      </c>
    </row>
    <row r="43" spans="15:16" x14ac:dyDescent="0.25">
      <c r="O43" t="s">
        <v>266</v>
      </c>
    </row>
    <row r="58" spans="12:16" x14ac:dyDescent="0.25">
      <c r="L58" t="s">
        <v>267</v>
      </c>
    </row>
    <row r="60" spans="12:16" x14ac:dyDescent="0.25">
      <c r="L60" t="s">
        <v>83</v>
      </c>
    </row>
    <row r="62" spans="12:16" x14ac:dyDescent="0.25">
      <c r="O62" s="52" t="s">
        <v>268</v>
      </c>
      <c r="P62" s="52"/>
    </row>
    <row r="63" spans="12:16" x14ac:dyDescent="0.25">
      <c r="O63" s="52"/>
      <c r="P63" s="52"/>
    </row>
  </sheetData>
  <mergeCells count="1">
    <mergeCell ref="A1:J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1CF7-2D8F-4C83-A96E-054123E5AAC4}">
  <dimension ref="A1:T64"/>
  <sheetViews>
    <sheetView rightToLeft="1" zoomScale="55" zoomScaleNormal="55" workbookViewId="0">
      <selection activeCell="Q24" sqref="Q24"/>
    </sheetView>
  </sheetViews>
  <sheetFormatPr defaultRowHeight="13.8" x14ac:dyDescent="0.25"/>
  <cols>
    <col min="1" max="5" width="8.796875" style="19"/>
    <col min="6" max="6" width="32.3984375" style="19" customWidth="1"/>
    <col min="7" max="11" width="8.796875" style="19"/>
    <col min="12" max="12" width="16.5" style="19" bestFit="1" customWidth="1"/>
    <col min="13" max="14" width="8.796875" style="19"/>
    <col min="15" max="15" width="15.3984375" style="19" bestFit="1" customWidth="1"/>
    <col min="16" max="16" width="41.8984375" style="19" bestFit="1" customWidth="1"/>
    <col min="17" max="17" width="10.8984375" style="19" bestFit="1" customWidth="1"/>
    <col min="18" max="18" width="44.8984375" style="19" customWidth="1"/>
    <col min="19" max="16384" width="8.796875" style="19"/>
  </cols>
  <sheetData>
    <row r="1" spans="1:19" x14ac:dyDescent="0.25">
      <c r="A1" s="167" t="s">
        <v>184</v>
      </c>
      <c r="B1" s="167"/>
      <c r="C1" s="167"/>
      <c r="D1" s="167"/>
      <c r="E1" s="167"/>
      <c r="F1" s="167"/>
      <c r="G1" s="167"/>
      <c r="H1" s="167"/>
      <c r="I1" s="167"/>
      <c r="J1" s="167"/>
    </row>
    <row r="2" spans="1:19" x14ac:dyDescent="0.25">
      <c r="A2" s="167"/>
      <c r="B2" s="167"/>
      <c r="C2" s="167"/>
      <c r="D2" s="167"/>
      <c r="E2" s="167"/>
      <c r="F2" s="167"/>
      <c r="G2" s="167"/>
      <c r="H2" s="167"/>
      <c r="I2" s="167"/>
      <c r="J2" s="167"/>
    </row>
    <row r="4" spans="1:19" x14ac:dyDescent="0.25">
      <c r="Q4" s="19" t="s">
        <v>136</v>
      </c>
    </row>
    <row r="5" spans="1:19" x14ac:dyDescent="0.25">
      <c r="Q5" s="19" t="s">
        <v>184</v>
      </c>
    </row>
    <row r="6" spans="1:19" x14ac:dyDescent="0.25">
      <c r="Q6" s="19" t="s">
        <v>185</v>
      </c>
    </row>
    <row r="8" spans="1:19" x14ac:dyDescent="0.25">
      <c r="Q8" s="19" t="s">
        <v>186</v>
      </c>
    </row>
    <row r="9" spans="1:19" x14ac:dyDescent="0.25">
      <c r="Q9" s="19" t="s">
        <v>187</v>
      </c>
    </row>
    <row r="10" spans="1:19" x14ac:dyDescent="0.25">
      <c r="Q10" s="19" t="s">
        <v>188</v>
      </c>
    </row>
    <row r="11" spans="1:19" x14ac:dyDescent="0.25">
      <c r="Q11" s="19" t="s">
        <v>189</v>
      </c>
    </row>
    <row r="12" spans="1:19" x14ac:dyDescent="0.25">
      <c r="Q12" s="19" t="s">
        <v>190</v>
      </c>
    </row>
    <row r="14" spans="1:19" x14ac:dyDescent="0.25">
      <c r="P14" s="19">
        <f>4%/4</f>
        <v>0.01</v>
      </c>
      <c r="Q14" s="19" t="s">
        <v>117</v>
      </c>
      <c r="R14" s="19">
        <f>4%/4</f>
        <v>0.01</v>
      </c>
      <c r="S14" s="19" t="s">
        <v>13</v>
      </c>
    </row>
    <row r="16" spans="1:19" x14ac:dyDescent="0.25">
      <c r="P16" s="19">
        <v>25</v>
      </c>
      <c r="S16" s="19" t="s">
        <v>14</v>
      </c>
    </row>
    <row r="18" spans="6:19" x14ac:dyDescent="0.25">
      <c r="P18" s="19">
        <v>1200</v>
      </c>
      <c r="S18" s="19" t="s">
        <v>191</v>
      </c>
    </row>
    <row r="20" spans="6:19" x14ac:dyDescent="0.25">
      <c r="P20" s="19" t="s">
        <v>192</v>
      </c>
    </row>
    <row r="22" spans="6:19" x14ac:dyDescent="0.25">
      <c r="P22" s="19" t="s">
        <v>170</v>
      </c>
      <c r="Q22" s="19">
        <f>25*1200</f>
        <v>30000</v>
      </c>
    </row>
    <row r="23" spans="6:19" x14ac:dyDescent="0.25">
      <c r="P23" s="19" t="s">
        <v>430</v>
      </c>
      <c r="Q23" s="19">
        <f>12*1200</f>
        <v>14400</v>
      </c>
    </row>
    <row r="24" spans="6:19" x14ac:dyDescent="0.25">
      <c r="P24" s="19" t="s">
        <v>198</v>
      </c>
      <c r="Q24" s="36">
        <f>Q22-Q23</f>
        <v>15600</v>
      </c>
    </row>
    <row r="26" spans="6:19" ht="14.4" thickBot="1" x14ac:dyDescent="0.3">
      <c r="P26" s="36"/>
    </row>
    <row r="27" spans="6:19" ht="14.4" thickBot="1" x14ac:dyDescent="0.3">
      <c r="P27" s="37">
        <f>Q22-Q23</f>
        <v>15600</v>
      </c>
      <c r="Q27" s="19" t="s">
        <v>193</v>
      </c>
    </row>
    <row r="28" spans="6:19" x14ac:dyDescent="0.25">
      <c r="Q28" s="19" t="s">
        <v>194</v>
      </c>
    </row>
    <row r="30" spans="6:19" ht="141.6" customHeight="1" x14ac:dyDescent="0.25">
      <c r="F30" s="80" t="s">
        <v>356</v>
      </c>
      <c r="P30" t="s">
        <v>320</v>
      </c>
    </row>
    <row r="31" spans="6:19" x14ac:dyDescent="0.25">
      <c r="P31" s="19">
        <f>1%*15600</f>
        <v>156</v>
      </c>
      <c r="Q31" s="19" t="s">
        <v>196</v>
      </c>
    </row>
    <row r="32" spans="6:19" x14ac:dyDescent="0.25">
      <c r="P32" s="19" t="s">
        <v>197</v>
      </c>
    </row>
    <row r="64" spans="16:20" x14ac:dyDescent="0.25">
      <c r="P64" s="39"/>
      <c r="Q64" s="40"/>
      <c r="R64" s="40"/>
      <c r="S64" s="40"/>
      <c r="T64" s="40"/>
    </row>
  </sheetData>
  <mergeCells count="1">
    <mergeCell ref="A1:J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38EF8-664D-40A6-9807-F8C46D5B8599}">
  <dimension ref="C1:V165"/>
  <sheetViews>
    <sheetView rightToLeft="1" zoomScale="85" zoomScaleNormal="85" workbookViewId="0">
      <selection activeCell="N66" sqref="N66"/>
    </sheetView>
  </sheetViews>
  <sheetFormatPr defaultRowHeight="13.8" x14ac:dyDescent="0.25"/>
  <cols>
    <col min="1" max="3" width="8.796875" style="20"/>
    <col min="4" max="4" width="8.796875" style="181"/>
    <col min="5" max="10" width="8.796875" style="20"/>
    <col min="11" max="11" width="18.3984375" style="20" customWidth="1"/>
    <col min="12" max="12" width="14.796875" style="20" customWidth="1"/>
    <col min="13" max="13" width="8.796875" style="20"/>
    <col min="14" max="14" width="15.3984375" style="20" customWidth="1"/>
    <col min="15" max="15" width="29.09765625" style="20" bestFit="1" customWidth="1"/>
    <col min="16" max="16" width="35.796875" style="20" bestFit="1" customWidth="1"/>
    <col min="17" max="16384" width="8.796875" style="20"/>
  </cols>
  <sheetData>
    <row r="1" spans="11:16" x14ac:dyDescent="0.25">
      <c r="K1" s="153"/>
      <c r="L1" s="153" t="s">
        <v>136</v>
      </c>
      <c r="M1" s="153"/>
    </row>
    <row r="2" spans="11:16" x14ac:dyDescent="0.25">
      <c r="K2" s="153"/>
      <c r="L2" s="153" t="s">
        <v>137</v>
      </c>
      <c r="M2" s="153"/>
    </row>
    <row r="7" spans="11:16" x14ac:dyDescent="0.25">
      <c r="N7" s="20">
        <v>10000000</v>
      </c>
      <c r="O7" s="20" t="s">
        <v>7</v>
      </c>
      <c r="P7" s="20" t="s">
        <v>138</v>
      </c>
    </row>
    <row r="9" spans="11:16" x14ac:dyDescent="0.25">
      <c r="N9" s="20">
        <f>10*12</f>
        <v>120</v>
      </c>
      <c r="O9" s="20" t="s">
        <v>139</v>
      </c>
      <c r="P9" s="20" t="s">
        <v>140</v>
      </c>
    </row>
    <row r="11" spans="11:16" x14ac:dyDescent="0.25">
      <c r="O11" s="20" t="s">
        <v>141</v>
      </c>
    </row>
    <row r="12" spans="11:16" x14ac:dyDescent="0.25">
      <c r="O12" s="20" t="s">
        <v>142</v>
      </c>
    </row>
    <row r="13" spans="11:16" x14ac:dyDescent="0.25">
      <c r="N13" s="21"/>
      <c r="O13" s="20" t="s">
        <v>13</v>
      </c>
      <c r="P13" s="20" t="s">
        <v>431</v>
      </c>
    </row>
    <row r="14" spans="11:16" x14ac:dyDescent="0.25">
      <c r="O14" s="176">
        <f>(1+3.5%)^(1/12)-1</f>
        <v>2.8708987190766422E-3</v>
      </c>
    </row>
    <row r="16" spans="11:16" x14ac:dyDescent="0.25">
      <c r="N16" s="20" t="s">
        <v>143</v>
      </c>
    </row>
    <row r="17" spans="9:16" x14ac:dyDescent="0.25">
      <c r="N17" s="20" t="s">
        <v>144</v>
      </c>
    </row>
    <row r="19" spans="9:16" x14ac:dyDescent="0.25">
      <c r="N19" s="20" t="s">
        <v>145</v>
      </c>
    </row>
    <row r="20" spans="9:16" x14ac:dyDescent="0.25">
      <c r="N20" s="22">
        <v>5000000</v>
      </c>
    </row>
    <row r="21" spans="9:16" x14ac:dyDescent="0.25">
      <c r="N21" s="20" t="s">
        <v>146</v>
      </c>
    </row>
    <row r="22" spans="9:16" x14ac:dyDescent="0.25">
      <c r="N22" s="20" t="s">
        <v>149</v>
      </c>
    </row>
    <row r="23" spans="9:16" x14ac:dyDescent="0.25">
      <c r="N23" s="20" t="s">
        <v>147</v>
      </c>
    </row>
    <row r="24" spans="9:16" x14ac:dyDescent="0.25">
      <c r="N24" s="20" t="s">
        <v>151</v>
      </c>
    </row>
    <row r="25" spans="9:16" x14ac:dyDescent="0.25">
      <c r="N25" s="20" t="s">
        <v>148</v>
      </c>
    </row>
    <row r="27" spans="9:16" x14ac:dyDescent="0.25">
      <c r="M27" s="23"/>
      <c r="N27" s="23"/>
      <c r="O27" s="23"/>
      <c r="P27" s="23"/>
    </row>
    <row r="28" spans="9:16" x14ac:dyDescent="0.25">
      <c r="J28" s="20" t="s">
        <v>321</v>
      </c>
      <c r="M28" s="23"/>
      <c r="N28" s="23" t="s">
        <v>150</v>
      </c>
      <c r="O28" s="23"/>
      <c r="P28" s="23"/>
    </row>
    <row r="29" spans="9:16" x14ac:dyDescent="0.25">
      <c r="I29" s="19" t="s">
        <v>170</v>
      </c>
      <c r="K29" s="20">
        <f>N7</f>
        <v>10000000</v>
      </c>
      <c r="M29" s="23"/>
      <c r="N29" s="23">
        <f>N7/N9</f>
        <v>83333.333333333328</v>
      </c>
      <c r="O29" s="23"/>
      <c r="P29" s="23"/>
    </row>
    <row r="30" spans="9:16" x14ac:dyDescent="0.25">
      <c r="I30" s="19" t="s">
        <v>195</v>
      </c>
      <c r="K30" s="20">
        <f>60*N29</f>
        <v>5000000</v>
      </c>
      <c r="M30" s="23"/>
      <c r="N30" s="23"/>
      <c r="O30" s="23"/>
      <c r="P30" s="23"/>
    </row>
    <row r="31" spans="9:16" x14ac:dyDescent="0.25">
      <c r="I31" s="19" t="s">
        <v>198</v>
      </c>
      <c r="K31" s="72">
        <f>K29-K30</f>
        <v>5000000</v>
      </c>
      <c r="M31" s="23"/>
      <c r="N31" s="73"/>
      <c r="O31" s="23"/>
      <c r="P31" s="23"/>
    </row>
    <row r="32" spans="9:16" x14ac:dyDescent="0.25">
      <c r="M32" s="23"/>
      <c r="N32" s="23"/>
      <c r="O32" s="23"/>
      <c r="P32" s="23"/>
    </row>
    <row r="33" spans="3:22" x14ac:dyDescent="0.25">
      <c r="M33" s="23"/>
      <c r="N33" s="23"/>
      <c r="O33" s="23"/>
      <c r="P33" s="23"/>
    </row>
    <row r="35" spans="3:22" x14ac:dyDescent="0.25">
      <c r="N35" s="24" t="s">
        <v>152</v>
      </c>
    </row>
    <row r="36" spans="3:22" x14ac:dyDescent="0.25">
      <c r="O36" s="22">
        <f>K31</f>
        <v>5000000</v>
      </c>
      <c r="P36" s="20" t="s">
        <v>7</v>
      </c>
    </row>
    <row r="37" spans="3:22" x14ac:dyDescent="0.25">
      <c r="P37" s="20" t="s">
        <v>153</v>
      </c>
    </row>
    <row r="38" spans="3:22" x14ac:dyDescent="0.25">
      <c r="C38" s="20" t="s">
        <v>432</v>
      </c>
      <c r="D38" s="181">
        <v>1</v>
      </c>
    </row>
    <row r="39" spans="3:22" x14ac:dyDescent="0.25">
      <c r="C39" s="20" t="s">
        <v>432</v>
      </c>
      <c r="D39" s="181">
        <v>2</v>
      </c>
      <c r="O39" s="20">
        <f>N9-60</f>
        <v>60</v>
      </c>
      <c r="P39" s="20" t="s">
        <v>139</v>
      </c>
    </row>
    <row r="40" spans="3:22" x14ac:dyDescent="0.25">
      <c r="C40" s="20" t="s">
        <v>432</v>
      </c>
      <c r="D40" s="181">
        <v>3</v>
      </c>
      <c r="P40" s="20" t="s">
        <v>154</v>
      </c>
    </row>
    <row r="41" spans="3:22" x14ac:dyDescent="0.25">
      <c r="C41" s="20" t="s">
        <v>432</v>
      </c>
      <c r="D41" s="181">
        <v>4</v>
      </c>
      <c r="P41" s="20" t="s">
        <v>155</v>
      </c>
    </row>
    <row r="42" spans="3:22" x14ac:dyDescent="0.25">
      <c r="C42" s="20" t="s">
        <v>432</v>
      </c>
      <c r="D42" s="181">
        <v>5</v>
      </c>
      <c r="P42" s="20" t="s">
        <v>156</v>
      </c>
    </row>
    <row r="43" spans="3:22" x14ac:dyDescent="0.25">
      <c r="C43" s="20" t="s">
        <v>432</v>
      </c>
      <c r="D43" s="181">
        <v>6</v>
      </c>
      <c r="N43" s="20" t="s">
        <v>157</v>
      </c>
      <c r="O43" s="25">
        <f>O14</f>
        <v>2.8708987190766422E-3</v>
      </c>
      <c r="P43" s="20" t="s">
        <v>13</v>
      </c>
    </row>
    <row r="44" spans="3:22" x14ac:dyDescent="0.25">
      <c r="C44" s="20" t="s">
        <v>432</v>
      </c>
      <c r="D44" s="181">
        <v>7</v>
      </c>
    </row>
    <row r="45" spans="3:22" x14ac:dyDescent="0.25">
      <c r="C45" s="20" t="s">
        <v>432</v>
      </c>
      <c r="D45" s="181">
        <v>8</v>
      </c>
      <c r="N45" s="20" t="s">
        <v>160</v>
      </c>
    </row>
    <row r="46" spans="3:22" ht="14.4" thickBot="1" x14ac:dyDescent="0.3">
      <c r="C46" s="20" t="s">
        <v>432</v>
      </c>
      <c r="D46" s="181">
        <v>9</v>
      </c>
      <c r="N46" s="20" t="s">
        <v>158</v>
      </c>
      <c r="S46" s="154"/>
      <c r="T46" s="154"/>
      <c r="U46" s="154"/>
      <c r="V46" s="154"/>
    </row>
    <row r="47" spans="3:22" x14ac:dyDescent="0.25">
      <c r="C47" s="20" t="s">
        <v>432</v>
      </c>
      <c r="D47" s="181">
        <v>10</v>
      </c>
      <c r="O47" s="20">
        <f>100-60</f>
        <v>40</v>
      </c>
      <c r="P47" s="26" t="s">
        <v>159</v>
      </c>
      <c r="S47" s="154"/>
      <c r="T47" s="154"/>
      <c r="U47" s="154"/>
      <c r="V47" s="154"/>
    </row>
    <row r="48" spans="3:22" ht="14.4" thickBot="1" x14ac:dyDescent="0.3">
      <c r="C48" s="20" t="s">
        <v>432</v>
      </c>
      <c r="D48" s="181">
        <v>11</v>
      </c>
      <c r="P48" s="27" t="s">
        <v>161</v>
      </c>
      <c r="S48" s="154"/>
      <c r="T48" s="154"/>
      <c r="U48" s="154"/>
      <c r="V48" s="154"/>
    </row>
    <row r="49" spans="3:22" x14ac:dyDescent="0.25">
      <c r="C49" s="20" t="s">
        <v>432</v>
      </c>
      <c r="D49" s="181">
        <v>12</v>
      </c>
      <c r="S49" s="154"/>
      <c r="T49" s="154"/>
      <c r="U49" s="154"/>
      <c r="V49" s="154"/>
    </row>
    <row r="50" spans="3:22" x14ac:dyDescent="0.25">
      <c r="C50" s="20" t="s">
        <v>432</v>
      </c>
      <c r="D50" s="181">
        <v>13</v>
      </c>
      <c r="P50" s="20" t="s">
        <v>163</v>
      </c>
      <c r="S50" s="154"/>
      <c r="T50" s="154"/>
      <c r="U50" s="154"/>
      <c r="V50" s="154"/>
    </row>
    <row r="51" spans="3:22" x14ac:dyDescent="0.25">
      <c r="C51" s="20" t="s">
        <v>432</v>
      </c>
      <c r="D51" s="181">
        <v>14</v>
      </c>
      <c r="P51" s="20" t="s">
        <v>162</v>
      </c>
      <c r="S51" s="154"/>
      <c r="T51" s="154"/>
      <c r="U51" s="154"/>
      <c r="V51" s="154"/>
    </row>
    <row r="52" spans="3:22" ht="14.4" thickBot="1" x14ac:dyDescent="0.3">
      <c r="C52" s="20" t="s">
        <v>432</v>
      </c>
      <c r="D52" s="181">
        <v>15</v>
      </c>
      <c r="S52" s="154"/>
      <c r="T52" s="154"/>
      <c r="U52" s="154"/>
      <c r="V52" s="154"/>
    </row>
    <row r="53" spans="3:22" x14ac:dyDescent="0.25">
      <c r="C53" s="20" t="s">
        <v>432</v>
      </c>
      <c r="D53" s="181">
        <v>16</v>
      </c>
      <c r="O53" s="28">
        <f>IPMT(O43,100,120,-O36)</f>
        <v>2881.2505072731724</v>
      </c>
      <c r="P53" s="29" t="s">
        <v>164</v>
      </c>
      <c r="S53" s="154"/>
      <c r="T53" s="154"/>
      <c r="U53" s="154"/>
      <c r="V53" s="154"/>
    </row>
    <row r="54" spans="3:22" x14ac:dyDescent="0.25">
      <c r="C54" s="20" t="s">
        <v>432</v>
      </c>
      <c r="D54" s="181">
        <v>17</v>
      </c>
      <c r="O54" s="30"/>
      <c r="P54" s="31" t="s">
        <v>165</v>
      </c>
      <c r="S54" s="154"/>
      <c r="T54" s="154"/>
      <c r="U54" s="154"/>
      <c r="V54" s="154"/>
    </row>
    <row r="55" spans="3:22" x14ac:dyDescent="0.25">
      <c r="C55" s="20" t="s">
        <v>432</v>
      </c>
      <c r="D55" s="181">
        <v>18</v>
      </c>
      <c r="O55" s="30"/>
      <c r="P55" s="31" t="s">
        <v>166</v>
      </c>
      <c r="S55" s="154"/>
      <c r="T55" s="154"/>
      <c r="U55" s="154"/>
      <c r="V55" s="154"/>
    </row>
    <row r="56" spans="3:22" ht="14.4" thickBot="1" x14ac:dyDescent="0.3">
      <c r="C56" s="20" t="s">
        <v>432</v>
      </c>
      <c r="D56" s="181">
        <v>19</v>
      </c>
      <c r="O56" s="32"/>
      <c r="P56" s="33" t="s">
        <v>167</v>
      </c>
      <c r="S56" s="154"/>
      <c r="T56" s="154"/>
      <c r="U56" s="154"/>
      <c r="V56" s="154"/>
    </row>
    <row r="57" spans="3:22" x14ac:dyDescent="0.25">
      <c r="C57" s="20" t="s">
        <v>432</v>
      </c>
      <c r="D57" s="181">
        <v>20</v>
      </c>
      <c r="S57" s="154"/>
      <c r="T57" s="154"/>
      <c r="U57" s="154"/>
      <c r="V57" s="154"/>
    </row>
    <row r="58" spans="3:22" x14ac:dyDescent="0.25">
      <c r="C58" s="20" t="s">
        <v>432</v>
      </c>
      <c r="D58" s="181">
        <v>21</v>
      </c>
      <c r="S58" s="154"/>
      <c r="T58" s="154"/>
      <c r="U58" s="154"/>
      <c r="V58" s="154"/>
    </row>
    <row r="59" spans="3:22" x14ac:dyDescent="0.25">
      <c r="C59" s="20" t="s">
        <v>432</v>
      </c>
      <c r="D59" s="181">
        <v>22</v>
      </c>
      <c r="S59" s="154"/>
      <c r="T59" s="154"/>
      <c r="U59" s="154"/>
      <c r="V59" s="154"/>
    </row>
    <row r="60" spans="3:22" x14ac:dyDescent="0.25">
      <c r="C60" s="20" t="s">
        <v>432</v>
      </c>
      <c r="D60" s="181">
        <v>23</v>
      </c>
      <c r="S60" s="154"/>
      <c r="T60" s="154"/>
      <c r="U60" s="154"/>
      <c r="V60" s="154"/>
    </row>
    <row r="61" spans="3:22" x14ac:dyDescent="0.25">
      <c r="C61" s="20" t="s">
        <v>432</v>
      </c>
      <c r="D61" s="181">
        <v>24</v>
      </c>
      <c r="S61" s="154"/>
      <c r="T61" s="154"/>
      <c r="U61" s="154"/>
      <c r="V61" s="154"/>
    </row>
    <row r="62" spans="3:22" ht="27" customHeight="1" x14ac:dyDescent="0.25">
      <c r="C62" s="20" t="s">
        <v>432</v>
      </c>
      <c r="D62" s="181">
        <v>25</v>
      </c>
      <c r="S62" s="154"/>
      <c r="T62" s="154"/>
      <c r="U62" s="154"/>
      <c r="V62" s="154"/>
    </row>
    <row r="63" spans="3:22" x14ac:dyDescent="0.25">
      <c r="C63" s="20" t="s">
        <v>432</v>
      </c>
      <c r="D63" s="181">
        <v>26</v>
      </c>
      <c r="S63" s="154"/>
      <c r="T63" s="154"/>
      <c r="U63" s="154"/>
      <c r="V63" s="154"/>
    </row>
    <row r="64" spans="3:22" x14ac:dyDescent="0.25">
      <c r="C64" s="20" t="s">
        <v>432</v>
      </c>
      <c r="D64" s="181">
        <v>27</v>
      </c>
      <c r="S64" s="154"/>
      <c r="T64" s="154"/>
      <c r="U64" s="154"/>
      <c r="V64" s="154"/>
    </row>
    <row r="65" spans="3:22" x14ac:dyDescent="0.25">
      <c r="C65" s="20" t="s">
        <v>432</v>
      </c>
      <c r="D65" s="181">
        <v>28</v>
      </c>
      <c r="S65" s="154"/>
      <c r="T65" s="154"/>
      <c r="U65" s="154"/>
      <c r="V65" s="154"/>
    </row>
    <row r="66" spans="3:22" x14ac:dyDescent="0.25">
      <c r="C66" s="20" t="s">
        <v>432</v>
      </c>
      <c r="D66" s="181">
        <v>29</v>
      </c>
      <c r="S66" s="154"/>
      <c r="T66" s="154"/>
      <c r="U66" s="154"/>
      <c r="V66" s="154"/>
    </row>
    <row r="67" spans="3:22" x14ac:dyDescent="0.25">
      <c r="C67" s="20" t="s">
        <v>432</v>
      </c>
      <c r="D67" s="181">
        <v>30</v>
      </c>
      <c r="S67" s="154"/>
      <c r="T67" s="154"/>
      <c r="U67" s="154"/>
      <c r="V67" s="154"/>
    </row>
    <row r="68" spans="3:22" x14ac:dyDescent="0.25">
      <c r="C68" s="20" t="s">
        <v>432</v>
      </c>
      <c r="D68" s="181">
        <v>31</v>
      </c>
      <c r="S68" s="154"/>
      <c r="T68" s="154"/>
      <c r="U68" s="154"/>
      <c r="V68" s="154"/>
    </row>
    <row r="69" spans="3:22" x14ac:dyDescent="0.25">
      <c r="C69" s="20" t="s">
        <v>432</v>
      </c>
      <c r="D69" s="181">
        <v>32</v>
      </c>
      <c r="S69" s="154"/>
      <c r="T69" s="154"/>
      <c r="U69" s="154"/>
      <c r="V69" s="154"/>
    </row>
    <row r="70" spans="3:22" x14ac:dyDescent="0.25">
      <c r="C70" s="20" t="s">
        <v>432</v>
      </c>
      <c r="D70" s="181">
        <v>33</v>
      </c>
      <c r="S70" s="154"/>
      <c r="T70" s="154"/>
      <c r="U70" s="154"/>
      <c r="V70" s="154"/>
    </row>
    <row r="71" spans="3:22" x14ac:dyDescent="0.25">
      <c r="C71" s="20" t="s">
        <v>432</v>
      </c>
      <c r="D71" s="181">
        <v>34</v>
      </c>
      <c r="S71" s="154"/>
      <c r="T71" s="154"/>
      <c r="U71" s="154"/>
      <c r="V71" s="154"/>
    </row>
    <row r="72" spans="3:22" x14ac:dyDescent="0.25">
      <c r="C72" s="20" t="s">
        <v>432</v>
      </c>
      <c r="D72" s="181">
        <v>35</v>
      </c>
      <c r="S72" s="154"/>
      <c r="T72" s="154"/>
      <c r="U72" s="154"/>
      <c r="V72" s="154"/>
    </row>
    <row r="73" spans="3:22" x14ac:dyDescent="0.25">
      <c r="C73" s="20" t="s">
        <v>432</v>
      </c>
      <c r="D73" s="181">
        <v>36</v>
      </c>
      <c r="S73" s="154"/>
      <c r="T73" s="154"/>
      <c r="U73" s="154"/>
      <c r="V73" s="154"/>
    </row>
    <row r="74" spans="3:22" x14ac:dyDescent="0.25">
      <c r="C74" s="20" t="s">
        <v>432</v>
      </c>
      <c r="D74" s="181">
        <v>37</v>
      </c>
      <c r="S74" s="154"/>
      <c r="T74" s="154"/>
      <c r="U74" s="154"/>
      <c r="V74" s="154"/>
    </row>
    <row r="75" spans="3:22" x14ac:dyDescent="0.25">
      <c r="C75" s="20" t="s">
        <v>432</v>
      </c>
      <c r="D75" s="181">
        <v>38</v>
      </c>
      <c r="S75" s="154"/>
      <c r="T75" s="154"/>
      <c r="U75" s="154"/>
      <c r="V75" s="154"/>
    </row>
    <row r="76" spans="3:22" x14ac:dyDescent="0.25">
      <c r="C76" s="20" t="s">
        <v>432</v>
      </c>
      <c r="D76" s="181">
        <v>39</v>
      </c>
      <c r="S76" s="154"/>
      <c r="T76" s="154"/>
      <c r="U76" s="154"/>
      <c r="V76" s="154"/>
    </row>
    <row r="77" spans="3:22" x14ac:dyDescent="0.25">
      <c r="C77" s="20" t="s">
        <v>432</v>
      </c>
      <c r="D77" s="181">
        <v>40</v>
      </c>
      <c r="S77" s="154"/>
      <c r="T77" s="154"/>
      <c r="U77" s="154"/>
      <c r="V77" s="154"/>
    </row>
    <row r="78" spans="3:22" x14ac:dyDescent="0.25">
      <c r="C78" s="20" t="s">
        <v>432</v>
      </c>
      <c r="D78" s="181">
        <v>41</v>
      </c>
      <c r="S78" s="154"/>
      <c r="T78" s="154"/>
      <c r="U78" s="154"/>
      <c r="V78" s="154"/>
    </row>
    <row r="79" spans="3:22" x14ac:dyDescent="0.25">
      <c r="C79" s="20" t="s">
        <v>432</v>
      </c>
      <c r="D79" s="181">
        <v>42</v>
      </c>
      <c r="S79" s="154"/>
      <c r="T79" s="154"/>
      <c r="U79" s="154"/>
      <c r="V79" s="154"/>
    </row>
    <row r="80" spans="3:22" x14ac:dyDescent="0.25">
      <c r="C80" s="20" t="s">
        <v>432</v>
      </c>
      <c r="D80" s="181">
        <v>43</v>
      </c>
      <c r="S80" s="154"/>
      <c r="T80" s="154"/>
      <c r="U80" s="154"/>
      <c r="V80" s="154"/>
    </row>
    <row r="81" spans="3:22" x14ac:dyDescent="0.25">
      <c r="C81" s="20" t="s">
        <v>432</v>
      </c>
      <c r="D81" s="181">
        <v>44</v>
      </c>
      <c r="S81" s="154"/>
      <c r="T81" s="154"/>
      <c r="U81" s="154"/>
      <c r="V81" s="154"/>
    </row>
    <row r="82" spans="3:22" x14ac:dyDescent="0.25">
      <c r="C82" s="20" t="s">
        <v>432</v>
      </c>
      <c r="D82" s="181">
        <v>45</v>
      </c>
      <c r="S82" s="154"/>
      <c r="T82" s="154"/>
      <c r="U82" s="154"/>
      <c r="V82" s="154"/>
    </row>
    <row r="83" spans="3:22" x14ac:dyDescent="0.25">
      <c r="C83" s="20" t="s">
        <v>432</v>
      </c>
      <c r="D83" s="181">
        <v>46</v>
      </c>
      <c r="S83" s="154"/>
      <c r="T83" s="154"/>
      <c r="U83" s="154"/>
      <c r="V83" s="154"/>
    </row>
    <row r="84" spans="3:22" x14ac:dyDescent="0.25">
      <c r="C84" s="20" t="s">
        <v>432</v>
      </c>
      <c r="D84" s="181">
        <v>47</v>
      </c>
      <c r="S84" s="154"/>
      <c r="T84" s="154"/>
      <c r="U84" s="154"/>
      <c r="V84" s="154"/>
    </row>
    <row r="85" spans="3:22" x14ac:dyDescent="0.25">
      <c r="C85" s="20" t="s">
        <v>432</v>
      </c>
      <c r="D85" s="181">
        <v>48</v>
      </c>
      <c r="S85" s="154"/>
      <c r="T85" s="154"/>
      <c r="U85" s="154"/>
      <c r="V85" s="154"/>
    </row>
    <row r="86" spans="3:22" x14ac:dyDescent="0.25">
      <c r="C86" s="20" t="s">
        <v>432</v>
      </c>
      <c r="D86" s="181">
        <v>49</v>
      </c>
      <c r="S86" s="154"/>
      <c r="T86" s="154"/>
      <c r="U86" s="154"/>
      <c r="V86" s="154"/>
    </row>
    <row r="87" spans="3:22" x14ac:dyDescent="0.25">
      <c r="C87" s="20" t="s">
        <v>432</v>
      </c>
      <c r="D87" s="181">
        <v>50</v>
      </c>
      <c r="S87" s="154"/>
      <c r="T87" s="154"/>
      <c r="U87" s="154"/>
      <c r="V87" s="154"/>
    </row>
    <row r="88" spans="3:22" x14ac:dyDescent="0.25">
      <c r="C88" s="20" t="s">
        <v>432</v>
      </c>
      <c r="D88" s="181">
        <v>51</v>
      </c>
      <c r="S88" s="154"/>
      <c r="T88" s="154"/>
      <c r="U88" s="154"/>
      <c r="V88" s="154"/>
    </row>
    <row r="89" spans="3:22" x14ac:dyDescent="0.25">
      <c r="C89" s="20" t="s">
        <v>432</v>
      </c>
      <c r="D89" s="181">
        <v>52</v>
      </c>
      <c r="S89" s="154"/>
      <c r="T89" s="154"/>
      <c r="U89" s="154"/>
      <c r="V89" s="154"/>
    </row>
    <row r="90" spans="3:22" x14ac:dyDescent="0.25">
      <c r="C90" s="20" t="s">
        <v>432</v>
      </c>
      <c r="D90" s="181">
        <v>53</v>
      </c>
      <c r="S90" s="154"/>
      <c r="T90" s="154"/>
      <c r="U90" s="154"/>
      <c r="V90" s="154"/>
    </row>
    <row r="91" spans="3:22" x14ac:dyDescent="0.25">
      <c r="C91" s="20" t="s">
        <v>432</v>
      </c>
      <c r="D91" s="181">
        <v>54</v>
      </c>
      <c r="S91" s="154"/>
      <c r="T91" s="154"/>
      <c r="U91" s="154"/>
      <c r="V91" s="154"/>
    </row>
    <row r="92" spans="3:22" x14ac:dyDescent="0.25">
      <c r="C92" s="20" t="s">
        <v>432</v>
      </c>
      <c r="D92" s="181">
        <v>55</v>
      </c>
      <c r="S92" s="154"/>
      <c r="T92" s="154"/>
      <c r="U92" s="154"/>
      <c r="V92" s="154"/>
    </row>
    <row r="93" spans="3:22" x14ac:dyDescent="0.25">
      <c r="C93" s="20" t="s">
        <v>432</v>
      </c>
      <c r="D93" s="181">
        <v>56</v>
      </c>
      <c r="S93" s="154"/>
      <c r="T93" s="154"/>
      <c r="U93" s="154"/>
      <c r="V93" s="154"/>
    </row>
    <row r="94" spans="3:22" x14ac:dyDescent="0.25">
      <c r="C94" s="20" t="s">
        <v>432</v>
      </c>
      <c r="D94" s="181">
        <v>57</v>
      </c>
      <c r="S94" s="154"/>
      <c r="T94" s="154"/>
      <c r="U94" s="154"/>
      <c r="V94" s="154"/>
    </row>
    <row r="95" spans="3:22" x14ac:dyDescent="0.25">
      <c r="C95" s="20" t="s">
        <v>432</v>
      </c>
      <c r="D95" s="181">
        <v>58</v>
      </c>
      <c r="S95" s="154"/>
      <c r="T95" s="154"/>
      <c r="U95" s="154"/>
      <c r="V95" s="154"/>
    </row>
    <row r="96" spans="3:22" x14ac:dyDescent="0.25">
      <c r="C96" s="20" t="s">
        <v>432</v>
      </c>
      <c r="D96" s="181">
        <v>59</v>
      </c>
      <c r="S96" s="154"/>
      <c r="T96" s="154"/>
      <c r="U96" s="154"/>
      <c r="V96" s="154"/>
    </row>
    <row r="97" spans="3:22" x14ac:dyDescent="0.25">
      <c r="C97" s="20" t="s">
        <v>432</v>
      </c>
      <c r="D97" s="181">
        <v>60</v>
      </c>
      <c r="S97" s="154"/>
      <c r="T97" s="154"/>
      <c r="U97" s="154"/>
      <c r="V97" s="154"/>
    </row>
    <row r="98" spans="3:22" x14ac:dyDescent="0.25">
      <c r="C98" s="20" t="s">
        <v>432</v>
      </c>
      <c r="D98" s="181">
        <v>61</v>
      </c>
      <c r="E98" s="20" t="s">
        <v>433</v>
      </c>
      <c r="F98" s="20">
        <v>1</v>
      </c>
      <c r="S98" s="154"/>
      <c r="T98" s="154"/>
      <c r="U98" s="154"/>
      <c r="V98" s="154"/>
    </row>
    <row r="99" spans="3:22" x14ac:dyDescent="0.25">
      <c r="C99" s="20" t="s">
        <v>432</v>
      </c>
      <c r="D99" s="181">
        <v>62</v>
      </c>
      <c r="E99" s="20" t="s">
        <v>433</v>
      </c>
      <c r="F99" s="20">
        <v>2</v>
      </c>
      <c r="S99" s="154"/>
      <c r="T99" s="154"/>
      <c r="U99" s="154"/>
      <c r="V99" s="154"/>
    </row>
    <row r="100" spans="3:22" x14ac:dyDescent="0.25">
      <c r="C100" s="20" t="s">
        <v>432</v>
      </c>
      <c r="D100" s="181">
        <v>63</v>
      </c>
      <c r="E100" s="20" t="s">
        <v>433</v>
      </c>
      <c r="F100" s="20">
        <v>3</v>
      </c>
      <c r="S100" s="154"/>
      <c r="T100" s="154"/>
      <c r="U100" s="154"/>
      <c r="V100" s="154"/>
    </row>
    <row r="101" spans="3:22" x14ac:dyDescent="0.25">
      <c r="C101" s="20" t="s">
        <v>432</v>
      </c>
      <c r="D101" s="181">
        <v>64</v>
      </c>
      <c r="E101" s="20" t="s">
        <v>433</v>
      </c>
      <c r="F101" s="20">
        <v>4</v>
      </c>
      <c r="S101" s="154"/>
      <c r="T101" s="154"/>
      <c r="U101" s="154"/>
      <c r="V101" s="154"/>
    </row>
    <row r="102" spans="3:22" x14ac:dyDescent="0.25">
      <c r="C102" s="20" t="s">
        <v>432</v>
      </c>
      <c r="D102" s="181">
        <v>65</v>
      </c>
      <c r="E102" s="20" t="s">
        <v>433</v>
      </c>
      <c r="F102" s="20">
        <v>5</v>
      </c>
      <c r="S102" s="154"/>
      <c r="T102" s="154"/>
      <c r="U102" s="154"/>
      <c r="V102" s="154"/>
    </row>
    <row r="103" spans="3:22" x14ac:dyDescent="0.25">
      <c r="C103" s="20" t="s">
        <v>432</v>
      </c>
      <c r="D103" s="181">
        <v>66</v>
      </c>
      <c r="E103" s="20" t="s">
        <v>433</v>
      </c>
      <c r="F103" s="20">
        <v>6</v>
      </c>
      <c r="S103" s="154"/>
      <c r="T103" s="154"/>
      <c r="U103" s="154"/>
      <c r="V103" s="154"/>
    </row>
    <row r="104" spans="3:22" x14ac:dyDescent="0.25">
      <c r="C104" s="20" t="s">
        <v>432</v>
      </c>
      <c r="D104" s="181">
        <v>67</v>
      </c>
      <c r="E104" s="20" t="s">
        <v>433</v>
      </c>
      <c r="F104" s="20">
        <v>7</v>
      </c>
      <c r="S104" s="154"/>
      <c r="T104" s="154"/>
      <c r="U104" s="154"/>
      <c r="V104" s="154"/>
    </row>
    <row r="105" spans="3:22" x14ac:dyDescent="0.25">
      <c r="C105" s="20" t="s">
        <v>432</v>
      </c>
      <c r="D105" s="181">
        <v>68</v>
      </c>
      <c r="E105" s="20" t="s">
        <v>433</v>
      </c>
      <c r="F105" s="20">
        <v>8</v>
      </c>
      <c r="S105" s="154"/>
      <c r="T105" s="154"/>
      <c r="U105" s="154"/>
      <c r="V105" s="154"/>
    </row>
    <row r="106" spans="3:22" x14ac:dyDescent="0.25">
      <c r="C106" s="20" t="s">
        <v>432</v>
      </c>
      <c r="D106" s="181">
        <v>69</v>
      </c>
      <c r="E106" s="20" t="s">
        <v>433</v>
      </c>
      <c r="F106" s="20">
        <v>9</v>
      </c>
      <c r="S106" s="154"/>
      <c r="T106" s="154"/>
      <c r="U106" s="154"/>
      <c r="V106" s="154"/>
    </row>
    <row r="107" spans="3:22" x14ac:dyDescent="0.25">
      <c r="C107" s="20" t="s">
        <v>432</v>
      </c>
      <c r="D107" s="181">
        <v>70</v>
      </c>
      <c r="E107" s="20" t="s">
        <v>433</v>
      </c>
      <c r="F107" s="20">
        <v>10</v>
      </c>
      <c r="S107" s="154"/>
      <c r="T107" s="154"/>
      <c r="U107" s="154"/>
      <c r="V107" s="154"/>
    </row>
    <row r="108" spans="3:22" x14ac:dyDescent="0.25">
      <c r="C108" s="20" t="s">
        <v>432</v>
      </c>
      <c r="D108" s="181">
        <v>71</v>
      </c>
      <c r="E108" s="20" t="s">
        <v>433</v>
      </c>
      <c r="F108" s="20">
        <v>11</v>
      </c>
      <c r="S108" s="154"/>
      <c r="T108" s="154"/>
      <c r="U108" s="154"/>
      <c r="V108" s="154"/>
    </row>
    <row r="109" spans="3:22" x14ac:dyDescent="0.25">
      <c r="C109" s="20" t="s">
        <v>432</v>
      </c>
      <c r="D109" s="181">
        <v>72</v>
      </c>
      <c r="E109" s="20" t="s">
        <v>433</v>
      </c>
      <c r="F109" s="20">
        <v>12</v>
      </c>
      <c r="S109" s="154"/>
      <c r="T109" s="154"/>
      <c r="U109" s="154"/>
      <c r="V109" s="154"/>
    </row>
    <row r="110" spans="3:22" x14ac:dyDescent="0.25">
      <c r="C110" s="20" t="s">
        <v>432</v>
      </c>
      <c r="D110" s="181">
        <v>73</v>
      </c>
      <c r="E110" s="20" t="s">
        <v>433</v>
      </c>
      <c r="F110" s="20">
        <v>13</v>
      </c>
      <c r="S110" s="154"/>
      <c r="T110" s="154"/>
      <c r="U110" s="154"/>
      <c r="V110" s="154"/>
    </row>
    <row r="111" spans="3:22" x14ac:dyDescent="0.25">
      <c r="C111" s="20" t="s">
        <v>432</v>
      </c>
      <c r="D111" s="181">
        <v>74</v>
      </c>
      <c r="E111" s="20" t="s">
        <v>433</v>
      </c>
      <c r="F111" s="20">
        <v>14</v>
      </c>
      <c r="S111" s="154"/>
      <c r="T111" s="154"/>
      <c r="U111" s="154"/>
      <c r="V111" s="154"/>
    </row>
    <row r="112" spans="3:22" x14ac:dyDescent="0.25">
      <c r="C112" s="20" t="s">
        <v>432</v>
      </c>
      <c r="D112" s="181">
        <v>75</v>
      </c>
      <c r="E112" s="20" t="s">
        <v>433</v>
      </c>
      <c r="F112" s="20">
        <v>15</v>
      </c>
      <c r="S112" s="154"/>
      <c r="T112" s="154"/>
      <c r="U112" s="154"/>
      <c r="V112" s="154"/>
    </row>
    <row r="113" spans="3:22" x14ac:dyDescent="0.25">
      <c r="C113" s="20" t="s">
        <v>432</v>
      </c>
      <c r="D113" s="181">
        <v>76</v>
      </c>
      <c r="E113" s="20" t="s">
        <v>433</v>
      </c>
      <c r="F113" s="20">
        <v>16</v>
      </c>
      <c r="S113" s="154"/>
      <c r="T113" s="154"/>
      <c r="U113" s="154"/>
      <c r="V113" s="154"/>
    </row>
    <row r="114" spans="3:22" x14ac:dyDescent="0.25">
      <c r="C114" s="20" t="s">
        <v>432</v>
      </c>
      <c r="D114" s="181">
        <v>77</v>
      </c>
      <c r="E114" s="20" t="s">
        <v>433</v>
      </c>
      <c r="F114" s="20">
        <v>17</v>
      </c>
      <c r="S114" s="154"/>
      <c r="T114" s="154"/>
      <c r="U114" s="154"/>
      <c r="V114" s="154"/>
    </row>
    <row r="115" spans="3:22" x14ac:dyDescent="0.25">
      <c r="C115" s="20" t="s">
        <v>432</v>
      </c>
      <c r="D115" s="181">
        <v>78</v>
      </c>
      <c r="E115" s="20" t="s">
        <v>433</v>
      </c>
      <c r="F115" s="20">
        <v>18</v>
      </c>
      <c r="S115" s="154"/>
      <c r="T115" s="154"/>
      <c r="U115" s="154"/>
      <c r="V115" s="154"/>
    </row>
    <row r="116" spans="3:22" x14ac:dyDescent="0.25">
      <c r="C116" s="20" t="s">
        <v>432</v>
      </c>
      <c r="D116" s="181">
        <v>79</v>
      </c>
      <c r="E116" s="20" t="s">
        <v>433</v>
      </c>
      <c r="F116" s="20">
        <v>19</v>
      </c>
      <c r="S116" s="154"/>
      <c r="T116" s="154"/>
      <c r="U116" s="154"/>
      <c r="V116" s="154"/>
    </row>
    <row r="117" spans="3:22" x14ac:dyDescent="0.25">
      <c r="C117" s="20" t="s">
        <v>432</v>
      </c>
      <c r="D117" s="181">
        <v>80</v>
      </c>
      <c r="E117" s="20" t="s">
        <v>433</v>
      </c>
      <c r="F117" s="20">
        <v>20</v>
      </c>
      <c r="S117" s="154"/>
      <c r="T117" s="154"/>
      <c r="U117" s="154"/>
      <c r="V117" s="154"/>
    </row>
    <row r="118" spans="3:22" x14ac:dyDescent="0.25">
      <c r="C118" s="20" t="s">
        <v>432</v>
      </c>
      <c r="D118" s="181">
        <v>81</v>
      </c>
      <c r="E118" s="20" t="s">
        <v>433</v>
      </c>
      <c r="F118" s="20">
        <v>21</v>
      </c>
      <c r="S118" s="154"/>
      <c r="T118" s="154"/>
      <c r="U118" s="154"/>
      <c r="V118" s="154"/>
    </row>
    <row r="119" spans="3:22" x14ac:dyDescent="0.25">
      <c r="C119" s="20" t="s">
        <v>432</v>
      </c>
      <c r="D119" s="181">
        <v>82</v>
      </c>
      <c r="E119" s="20" t="s">
        <v>433</v>
      </c>
      <c r="F119" s="20">
        <v>22</v>
      </c>
      <c r="S119" s="154"/>
      <c r="T119" s="154"/>
      <c r="U119" s="154"/>
      <c r="V119" s="154"/>
    </row>
    <row r="120" spans="3:22" x14ac:dyDescent="0.25">
      <c r="C120" s="20" t="s">
        <v>432</v>
      </c>
      <c r="D120" s="181">
        <v>83</v>
      </c>
      <c r="E120" s="20" t="s">
        <v>433</v>
      </c>
      <c r="F120" s="20">
        <v>23</v>
      </c>
      <c r="S120" s="154"/>
      <c r="T120" s="154"/>
      <c r="U120" s="154"/>
      <c r="V120" s="154"/>
    </row>
    <row r="121" spans="3:22" x14ac:dyDescent="0.25">
      <c r="C121" s="20" t="s">
        <v>432</v>
      </c>
      <c r="D121" s="181">
        <v>84</v>
      </c>
      <c r="E121" s="20" t="s">
        <v>433</v>
      </c>
      <c r="F121" s="20">
        <v>24</v>
      </c>
      <c r="S121" s="154"/>
      <c r="T121" s="154"/>
      <c r="U121" s="154"/>
      <c r="V121" s="154"/>
    </row>
    <row r="122" spans="3:22" x14ac:dyDescent="0.25">
      <c r="C122" s="20" t="s">
        <v>432</v>
      </c>
      <c r="D122" s="181">
        <v>85</v>
      </c>
      <c r="E122" s="20" t="s">
        <v>433</v>
      </c>
      <c r="F122" s="20">
        <v>25</v>
      </c>
      <c r="S122" s="154"/>
      <c r="T122" s="154"/>
      <c r="U122" s="154"/>
      <c r="V122" s="154"/>
    </row>
    <row r="123" spans="3:22" x14ac:dyDescent="0.25">
      <c r="C123" s="20" t="s">
        <v>432</v>
      </c>
      <c r="D123" s="181">
        <v>86</v>
      </c>
      <c r="E123" s="20" t="s">
        <v>433</v>
      </c>
      <c r="F123" s="20">
        <v>26</v>
      </c>
      <c r="S123" s="154"/>
      <c r="T123" s="154"/>
      <c r="U123" s="154"/>
      <c r="V123" s="154"/>
    </row>
    <row r="124" spans="3:22" x14ac:dyDescent="0.25">
      <c r="C124" s="20" t="s">
        <v>432</v>
      </c>
      <c r="D124" s="181">
        <v>87</v>
      </c>
      <c r="E124" s="20" t="s">
        <v>433</v>
      </c>
      <c r="F124" s="20">
        <v>27</v>
      </c>
      <c r="S124" s="154"/>
      <c r="T124" s="154"/>
      <c r="U124" s="154"/>
      <c r="V124" s="154"/>
    </row>
    <row r="125" spans="3:22" x14ac:dyDescent="0.25">
      <c r="C125" s="20" t="s">
        <v>432</v>
      </c>
      <c r="D125" s="181">
        <v>88</v>
      </c>
      <c r="E125" s="20" t="s">
        <v>433</v>
      </c>
      <c r="F125" s="20">
        <v>28</v>
      </c>
      <c r="S125" s="154"/>
      <c r="T125" s="154"/>
      <c r="U125" s="154"/>
      <c r="V125" s="154"/>
    </row>
    <row r="126" spans="3:22" x14ac:dyDescent="0.25">
      <c r="C126" s="20" t="s">
        <v>432</v>
      </c>
      <c r="D126" s="181">
        <v>89</v>
      </c>
      <c r="E126" s="20" t="s">
        <v>433</v>
      </c>
      <c r="F126" s="20">
        <v>29</v>
      </c>
      <c r="S126" s="154"/>
      <c r="T126" s="154"/>
      <c r="U126" s="154"/>
      <c r="V126" s="154"/>
    </row>
    <row r="127" spans="3:22" x14ac:dyDescent="0.25">
      <c r="C127" s="20" t="s">
        <v>432</v>
      </c>
      <c r="D127" s="181">
        <v>90</v>
      </c>
      <c r="E127" s="20" t="s">
        <v>433</v>
      </c>
      <c r="F127" s="20">
        <v>30</v>
      </c>
      <c r="S127" s="154"/>
      <c r="T127" s="154"/>
      <c r="U127" s="154"/>
      <c r="V127" s="154"/>
    </row>
    <row r="128" spans="3:22" x14ac:dyDescent="0.25">
      <c r="C128" s="20" t="s">
        <v>432</v>
      </c>
      <c r="D128" s="181">
        <v>91</v>
      </c>
      <c r="E128" s="20" t="s">
        <v>433</v>
      </c>
      <c r="F128" s="20">
        <v>31</v>
      </c>
      <c r="S128" s="154"/>
      <c r="T128" s="154"/>
      <c r="U128" s="154"/>
      <c r="V128" s="154"/>
    </row>
    <row r="129" spans="3:22" x14ac:dyDescent="0.25">
      <c r="C129" s="20" t="s">
        <v>432</v>
      </c>
      <c r="D129" s="181">
        <v>92</v>
      </c>
      <c r="E129" s="20" t="s">
        <v>433</v>
      </c>
      <c r="F129" s="20">
        <v>32</v>
      </c>
      <c r="S129" s="154"/>
      <c r="T129" s="154"/>
      <c r="U129" s="154"/>
      <c r="V129" s="154"/>
    </row>
    <row r="130" spans="3:22" x14ac:dyDescent="0.25">
      <c r="C130" s="20" t="s">
        <v>432</v>
      </c>
      <c r="D130" s="181">
        <v>93</v>
      </c>
      <c r="E130" s="20" t="s">
        <v>433</v>
      </c>
      <c r="F130" s="20">
        <v>33</v>
      </c>
      <c r="S130" s="154"/>
      <c r="T130" s="154"/>
      <c r="U130" s="154"/>
      <c r="V130" s="154"/>
    </row>
    <row r="131" spans="3:22" x14ac:dyDescent="0.25">
      <c r="C131" s="20" t="s">
        <v>432</v>
      </c>
      <c r="D131" s="181">
        <v>94</v>
      </c>
      <c r="E131" s="20" t="s">
        <v>433</v>
      </c>
      <c r="F131" s="20">
        <v>34</v>
      </c>
      <c r="S131" s="154"/>
      <c r="T131" s="154"/>
      <c r="U131" s="154"/>
      <c r="V131" s="154"/>
    </row>
    <row r="132" spans="3:22" x14ac:dyDescent="0.25">
      <c r="C132" s="20" t="s">
        <v>432</v>
      </c>
      <c r="D132" s="181">
        <v>95</v>
      </c>
      <c r="E132" s="20" t="s">
        <v>433</v>
      </c>
      <c r="F132" s="20">
        <v>35</v>
      </c>
      <c r="S132" s="154"/>
      <c r="T132" s="154"/>
      <c r="U132" s="154"/>
      <c r="V132" s="154"/>
    </row>
    <row r="133" spans="3:22" x14ac:dyDescent="0.25">
      <c r="C133" s="20" t="s">
        <v>432</v>
      </c>
      <c r="D133" s="181">
        <v>96</v>
      </c>
      <c r="E133" s="20" t="s">
        <v>433</v>
      </c>
      <c r="F133" s="20">
        <v>36</v>
      </c>
      <c r="S133" s="154"/>
      <c r="T133" s="154"/>
      <c r="U133" s="154"/>
      <c r="V133" s="154"/>
    </row>
    <row r="134" spans="3:22" x14ac:dyDescent="0.25">
      <c r="C134" s="20" t="s">
        <v>432</v>
      </c>
      <c r="D134" s="181">
        <v>97</v>
      </c>
      <c r="E134" s="20" t="s">
        <v>433</v>
      </c>
      <c r="F134" s="20">
        <v>37</v>
      </c>
      <c r="S134" s="154"/>
      <c r="T134" s="154"/>
      <c r="U134" s="154"/>
      <c r="V134" s="154"/>
    </row>
    <row r="135" spans="3:22" x14ac:dyDescent="0.25">
      <c r="C135" s="20" t="s">
        <v>432</v>
      </c>
      <c r="D135" s="181">
        <v>98</v>
      </c>
      <c r="E135" s="20" t="s">
        <v>433</v>
      </c>
      <c r="F135" s="20">
        <v>38</v>
      </c>
      <c r="S135" s="154"/>
      <c r="T135" s="154"/>
      <c r="U135" s="154"/>
      <c r="V135" s="154"/>
    </row>
    <row r="136" spans="3:22" x14ac:dyDescent="0.25">
      <c r="C136" s="20" t="s">
        <v>432</v>
      </c>
      <c r="D136" s="181">
        <v>99</v>
      </c>
      <c r="E136" s="20" t="s">
        <v>433</v>
      </c>
      <c r="F136" s="20">
        <v>39</v>
      </c>
      <c r="S136" s="154"/>
      <c r="T136" s="154"/>
      <c r="U136" s="154"/>
      <c r="V136" s="154"/>
    </row>
    <row r="137" spans="3:22" x14ac:dyDescent="0.25">
      <c r="C137" s="153" t="s">
        <v>432</v>
      </c>
      <c r="D137" s="182">
        <v>100</v>
      </c>
      <c r="E137" s="153" t="s">
        <v>433</v>
      </c>
      <c r="F137" s="153">
        <v>40</v>
      </c>
      <c r="S137" s="154"/>
      <c r="T137" s="154"/>
      <c r="U137" s="154"/>
      <c r="V137" s="154"/>
    </row>
    <row r="138" spans="3:22" x14ac:dyDescent="0.25">
      <c r="C138" s="20" t="s">
        <v>432</v>
      </c>
      <c r="D138" s="181">
        <v>101</v>
      </c>
      <c r="E138" s="20" t="s">
        <v>433</v>
      </c>
      <c r="F138" s="20">
        <v>41</v>
      </c>
      <c r="S138" s="154"/>
      <c r="T138" s="154"/>
      <c r="U138" s="154"/>
      <c r="V138" s="154"/>
    </row>
    <row r="139" spans="3:22" x14ac:dyDescent="0.25">
      <c r="C139" s="20" t="s">
        <v>432</v>
      </c>
      <c r="D139" s="181">
        <v>102</v>
      </c>
      <c r="E139" s="20" t="s">
        <v>433</v>
      </c>
      <c r="F139" s="20">
        <v>42</v>
      </c>
      <c r="S139" s="154"/>
      <c r="T139" s="154"/>
      <c r="U139" s="154"/>
      <c r="V139" s="154"/>
    </row>
    <row r="140" spans="3:22" x14ac:dyDescent="0.25">
      <c r="C140" s="20" t="s">
        <v>432</v>
      </c>
      <c r="D140" s="181">
        <v>103</v>
      </c>
      <c r="E140" s="20" t="s">
        <v>433</v>
      </c>
      <c r="F140" s="20">
        <v>43</v>
      </c>
      <c r="S140" s="154"/>
      <c r="T140" s="154"/>
      <c r="U140" s="154"/>
      <c r="V140" s="154"/>
    </row>
    <row r="141" spans="3:22" x14ac:dyDescent="0.25">
      <c r="C141" s="20" t="s">
        <v>432</v>
      </c>
      <c r="D141" s="181">
        <v>104</v>
      </c>
      <c r="E141" s="20" t="s">
        <v>433</v>
      </c>
      <c r="F141" s="20">
        <v>44</v>
      </c>
      <c r="S141" s="154"/>
      <c r="T141" s="154"/>
      <c r="U141" s="154"/>
      <c r="V141" s="154"/>
    </row>
    <row r="142" spans="3:22" x14ac:dyDescent="0.25">
      <c r="C142" s="20" t="s">
        <v>432</v>
      </c>
      <c r="D142" s="181">
        <v>105</v>
      </c>
      <c r="E142" s="20" t="s">
        <v>433</v>
      </c>
      <c r="F142" s="20">
        <v>45</v>
      </c>
      <c r="S142" s="154"/>
      <c r="T142" s="154"/>
      <c r="U142" s="154"/>
      <c r="V142" s="154"/>
    </row>
    <row r="143" spans="3:22" x14ac:dyDescent="0.25">
      <c r="C143" s="20" t="s">
        <v>432</v>
      </c>
      <c r="D143" s="181">
        <v>106</v>
      </c>
      <c r="E143" s="20" t="s">
        <v>433</v>
      </c>
      <c r="F143" s="20">
        <v>46</v>
      </c>
      <c r="S143" s="154"/>
      <c r="T143" s="154"/>
      <c r="U143" s="154"/>
      <c r="V143" s="154"/>
    </row>
    <row r="144" spans="3:22" x14ac:dyDescent="0.25">
      <c r="C144" s="20" t="s">
        <v>432</v>
      </c>
      <c r="D144" s="181">
        <v>107</v>
      </c>
      <c r="E144" s="20" t="s">
        <v>433</v>
      </c>
      <c r="F144" s="20">
        <v>47</v>
      </c>
      <c r="S144" s="154"/>
      <c r="T144" s="154"/>
      <c r="U144" s="154"/>
      <c r="V144" s="154"/>
    </row>
    <row r="145" spans="3:22" x14ac:dyDescent="0.25">
      <c r="C145" s="20" t="s">
        <v>432</v>
      </c>
      <c r="D145" s="181">
        <v>108</v>
      </c>
      <c r="E145" s="20" t="s">
        <v>433</v>
      </c>
      <c r="F145" s="20">
        <v>48</v>
      </c>
      <c r="S145" s="154"/>
      <c r="T145" s="154"/>
      <c r="U145" s="154"/>
      <c r="V145" s="154"/>
    </row>
    <row r="146" spans="3:22" x14ac:dyDescent="0.25">
      <c r="C146" s="20" t="s">
        <v>432</v>
      </c>
      <c r="D146" s="181">
        <v>109</v>
      </c>
      <c r="E146" s="20" t="s">
        <v>433</v>
      </c>
      <c r="F146" s="20">
        <v>49</v>
      </c>
      <c r="S146" s="154"/>
      <c r="T146" s="154"/>
      <c r="U146" s="154"/>
      <c r="V146" s="154"/>
    </row>
    <row r="147" spans="3:22" x14ac:dyDescent="0.25">
      <c r="C147" s="20" t="s">
        <v>432</v>
      </c>
      <c r="D147" s="181">
        <v>110</v>
      </c>
      <c r="E147" s="20" t="s">
        <v>433</v>
      </c>
      <c r="F147" s="20">
        <v>50</v>
      </c>
      <c r="S147" s="154"/>
      <c r="T147" s="154"/>
      <c r="U147" s="154"/>
      <c r="V147" s="154"/>
    </row>
    <row r="148" spans="3:22" x14ac:dyDescent="0.25">
      <c r="C148" s="20" t="s">
        <v>432</v>
      </c>
      <c r="D148" s="181">
        <v>111</v>
      </c>
      <c r="E148" s="20" t="s">
        <v>433</v>
      </c>
      <c r="F148" s="20">
        <v>51</v>
      </c>
      <c r="S148" s="154"/>
      <c r="T148" s="154"/>
      <c r="U148" s="154"/>
      <c r="V148" s="154"/>
    </row>
    <row r="149" spans="3:22" x14ac:dyDescent="0.25">
      <c r="C149" s="20" t="s">
        <v>432</v>
      </c>
      <c r="D149" s="181">
        <v>112</v>
      </c>
      <c r="E149" s="20" t="s">
        <v>433</v>
      </c>
      <c r="F149" s="20">
        <v>52</v>
      </c>
      <c r="S149" s="154"/>
      <c r="T149" s="154"/>
      <c r="U149" s="154"/>
      <c r="V149" s="154"/>
    </row>
    <row r="150" spans="3:22" x14ac:dyDescent="0.25">
      <c r="C150" s="20" t="s">
        <v>432</v>
      </c>
      <c r="D150" s="181">
        <v>113</v>
      </c>
      <c r="E150" s="20" t="s">
        <v>433</v>
      </c>
      <c r="F150" s="20">
        <v>53</v>
      </c>
      <c r="S150" s="154"/>
      <c r="T150" s="154"/>
      <c r="U150" s="154"/>
      <c r="V150" s="154"/>
    </row>
    <row r="151" spans="3:22" x14ac:dyDescent="0.25">
      <c r="C151" s="20" t="s">
        <v>432</v>
      </c>
      <c r="D151" s="181">
        <v>114</v>
      </c>
      <c r="E151" s="20" t="s">
        <v>433</v>
      </c>
      <c r="F151" s="20">
        <v>54</v>
      </c>
      <c r="S151" s="154"/>
      <c r="T151" s="154"/>
      <c r="U151" s="154"/>
      <c r="V151" s="154"/>
    </row>
    <row r="152" spans="3:22" x14ac:dyDescent="0.25">
      <c r="C152" s="20" t="s">
        <v>432</v>
      </c>
      <c r="D152" s="181">
        <v>115</v>
      </c>
      <c r="E152" s="20" t="s">
        <v>433</v>
      </c>
      <c r="F152" s="20">
        <v>55</v>
      </c>
      <c r="S152" s="154"/>
      <c r="T152" s="154"/>
      <c r="U152" s="154"/>
      <c r="V152" s="154"/>
    </row>
    <row r="153" spans="3:22" x14ac:dyDescent="0.25">
      <c r="C153" s="20" t="s">
        <v>432</v>
      </c>
      <c r="D153" s="181">
        <v>116</v>
      </c>
      <c r="E153" s="20" t="s">
        <v>433</v>
      </c>
      <c r="F153" s="20">
        <v>56</v>
      </c>
      <c r="S153" s="154"/>
      <c r="T153" s="154"/>
      <c r="U153" s="154"/>
      <c r="V153" s="154"/>
    </row>
    <row r="154" spans="3:22" x14ac:dyDescent="0.25">
      <c r="C154" s="20" t="s">
        <v>432</v>
      </c>
      <c r="D154" s="181">
        <v>117</v>
      </c>
      <c r="E154" s="20" t="s">
        <v>433</v>
      </c>
      <c r="F154" s="20">
        <v>57</v>
      </c>
      <c r="S154" s="154"/>
      <c r="T154" s="154"/>
      <c r="U154" s="154"/>
      <c r="V154" s="154"/>
    </row>
    <row r="155" spans="3:22" x14ac:dyDescent="0.25">
      <c r="C155" s="20" t="s">
        <v>432</v>
      </c>
      <c r="D155" s="181">
        <v>118</v>
      </c>
      <c r="E155" s="20" t="s">
        <v>433</v>
      </c>
      <c r="F155" s="20">
        <v>58</v>
      </c>
      <c r="S155" s="154"/>
      <c r="T155" s="154"/>
      <c r="U155" s="154"/>
      <c r="V155" s="154"/>
    </row>
    <row r="156" spans="3:22" x14ac:dyDescent="0.25">
      <c r="C156" s="20" t="s">
        <v>432</v>
      </c>
      <c r="D156" s="181">
        <v>119</v>
      </c>
      <c r="E156" s="20" t="s">
        <v>433</v>
      </c>
      <c r="F156" s="20">
        <v>59</v>
      </c>
      <c r="S156" s="154"/>
      <c r="T156" s="154"/>
      <c r="U156" s="154"/>
      <c r="V156" s="154"/>
    </row>
    <row r="157" spans="3:22" x14ac:dyDescent="0.25">
      <c r="C157" s="20" t="s">
        <v>432</v>
      </c>
      <c r="D157" s="181">
        <v>120</v>
      </c>
      <c r="E157" s="20" t="s">
        <v>433</v>
      </c>
      <c r="F157" s="20">
        <v>60</v>
      </c>
      <c r="S157" s="154"/>
      <c r="T157" s="154"/>
      <c r="U157" s="154"/>
      <c r="V157" s="154"/>
    </row>
    <row r="158" spans="3:22" x14ac:dyDescent="0.25">
      <c r="S158" s="154"/>
      <c r="T158" s="154"/>
      <c r="U158" s="154"/>
      <c r="V158" s="154"/>
    </row>
    <row r="159" spans="3:22" x14ac:dyDescent="0.25">
      <c r="S159" s="154"/>
      <c r="T159" s="154"/>
      <c r="U159" s="154"/>
      <c r="V159" s="154"/>
    </row>
    <row r="160" spans="3:22" x14ac:dyDescent="0.25">
      <c r="S160" s="154"/>
      <c r="T160" s="154"/>
      <c r="U160" s="154"/>
      <c r="V160" s="154"/>
    </row>
    <row r="161" spans="19:22" x14ac:dyDescent="0.25">
      <c r="S161" s="154"/>
      <c r="T161" s="154"/>
      <c r="U161" s="154"/>
      <c r="V161" s="154"/>
    </row>
    <row r="162" spans="19:22" x14ac:dyDescent="0.25">
      <c r="S162" s="154"/>
      <c r="T162" s="154"/>
      <c r="U162" s="154"/>
      <c r="V162" s="154"/>
    </row>
    <row r="163" spans="19:22" x14ac:dyDescent="0.25">
      <c r="S163" s="154"/>
      <c r="T163" s="154"/>
      <c r="U163" s="154"/>
      <c r="V163" s="154"/>
    </row>
    <row r="164" spans="19:22" x14ac:dyDescent="0.25">
      <c r="S164" s="154"/>
      <c r="T164" s="154"/>
      <c r="U164" s="154"/>
      <c r="V164" s="154"/>
    </row>
    <row r="165" spans="19:22" x14ac:dyDescent="0.25">
      <c r="S165" s="154"/>
      <c r="T165" s="154"/>
      <c r="U165" s="154"/>
      <c r="V165" s="154"/>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A7F19-D3F1-434F-81B2-AF3D064EB2C8}">
  <dimension ref="A1:AG307"/>
  <sheetViews>
    <sheetView rightToLeft="1" topLeftCell="B247" zoomScaleNormal="100" workbookViewId="0">
      <selection activeCell="O325" sqref="O325"/>
    </sheetView>
  </sheetViews>
  <sheetFormatPr defaultRowHeight="13.8" x14ac:dyDescent="0.25"/>
  <cols>
    <col min="1" max="15" width="8.796875" style="1"/>
    <col min="16" max="16" width="20.3984375" style="1" bestFit="1" customWidth="1"/>
    <col min="17" max="17" width="19" style="1" customWidth="1"/>
    <col min="18" max="18" width="21.8984375" style="1" customWidth="1"/>
    <col min="19" max="19" width="10.5" style="1" bestFit="1" customWidth="1"/>
    <col min="20" max="20" width="13" style="1" bestFit="1" customWidth="1"/>
    <col min="21" max="22" width="8.796875" style="1"/>
    <col min="23" max="24" width="8.796875" style="1" customWidth="1"/>
    <col min="25" max="25" width="2.5" style="1" customWidth="1"/>
    <col min="26" max="27" width="8.796875" style="1" hidden="1" customWidth="1"/>
    <col min="28" max="28" width="2.09765625" style="1" hidden="1" customWidth="1"/>
    <col min="29" max="33" width="8.796875" style="1" hidden="1" customWidth="1"/>
    <col min="34" max="16384" width="8.796875" style="1"/>
  </cols>
  <sheetData>
    <row r="1" spans="1:20" x14ac:dyDescent="0.25">
      <c r="A1" s="170" t="s">
        <v>413</v>
      </c>
      <c r="B1" s="170"/>
      <c r="C1" s="170"/>
      <c r="D1" s="170"/>
      <c r="E1" s="170"/>
      <c r="F1" s="170"/>
      <c r="G1" s="170"/>
      <c r="H1" s="170"/>
      <c r="I1" s="170"/>
      <c r="J1" s="170"/>
      <c r="K1" s="170"/>
      <c r="L1" s="170"/>
    </row>
    <row r="2" spans="1:20" x14ac:dyDescent="0.25">
      <c r="A2" s="170"/>
      <c r="B2" s="170"/>
      <c r="C2" s="170"/>
      <c r="D2" s="170"/>
      <c r="E2" s="170"/>
      <c r="F2" s="170"/>
      <c r="G2" s="170"/>
      <c r="H2" s="170"/>
      <c r="I2" s="170"/>
      <c r="J2" s="170"/>
      <c r="K2" s="170"/>
      <c r="L2" s="170"/>
    </row>
    <row r="4" spans="1:20" x14ac:dyDescent="0.25">
      <c r="R4" s="1" t="s">
        <v>322</v>
      </c>
    </row>
    <row r="5" spans="1:20" x14ac:dyDescent="0.25">
      <c r="Q5" s="1">
        <v>400000</v>
      </c>
      <c r="R5" s="1" t="s">
        <v>7</v>
      </c>
      <c r="S5" s="1" t="s">
        <v>323</v>
      </c>
    </row>
    <row r="6" spans="1:20" x14ac:dyDescent="0.25">
      <c r="Q6" s="35">
        <f>PMT(Q7,Q8,-Q5)</f>
        <v>2865.7242339126592</v>
      </c>
      <c r="R6" s="1" t="s">
        <v>324</v>
      </c>
      <c r="S6" s="1" t="s">
        <v>62</v>
      </c>
    </row>
    <row r="7" spans="1:20" x14ac:dyDescent="0.25">
      <c r="Q7" s="74">
        <v>5.0000000000000001E-3</v>
      </c>
      <c r="R7" s="1" t="s">
        <v>168</v>
      </c>
      <c r="S7" s="1" t="s">
        <v>325</v>
      </c>
    </row>
    <row r="8" spans="1:20" x14ac:dyDescent="0.25">
      <c r="Q8" s="1">
        <f>12*20</f>
        <v>240</v>
      </c>
      <c r="R8" s="1" t="s">
        <v>139</v>
      </c>
    </row>
    <row r="10" spans="1:20" x14ac:dyDescent="0.25">
      <c r="Q10" s="1" t="s">
        <v>326</v>
      </c>
    </row>
    <row r="12" spans="1:20" x14ac:dyDescent="0.25">
      <c r="P12" s="161" t="s">
        <v>327</v>
      </c>
      <c r="Q12" s="161"/>
      <c r="R12" s="161"/>
      <c r="S12" s="161"/>
      <c r="T12" s="161"/>
    </row>
    <row r="13" spans="1:20" x14ac:dyDescent="0.25">
      <c r="R13" s="1" t="s">
        <v>435</v>
      </c>
      <c r="T13" s="1" t="s">
        <v>434</v>
      </c>
    </row>
    <row r="14" spans="1:20" x14ac:dyDescent="0.25">
      <c r="P14" s="1" t="s">
        <v>328</v>
      </c>
      <c r="Q14" s="1" t="s">
        <v>74</v>
      </c>
      <c r="R14" s="1" t="s">
        <v>323</v>
      </c>
      <c r="S14" s="1" t="s">
        <v>169</v>
      </c>
      <c r="T14" s="1" t="s">
        <v>329</v>
      </c>
    </row>
    <row r="16" spans="1:20" x14ac:dyDescent="0.25">
      <c r="P16" s="35">
        <f>T16-R16</f>
        <v>287773.81613903819</v>
      </c>
      <c r="Q16" s="1" t="s">
        <v>74</v>
      </c>
      <c r="R16" s="1">
        <f>Q5</f>
        <v>400000</v>
      </c>
      <c r="S16" s="1" t="s">
        <v>169</v>
      </c>
      <c r="T16" s="35">
        <f>Q6*Q8</f>
        <v>687773.81613903819</v>
      </c>
    </row>
    <row r="17" spans="16:21" x14ac:dyDescent="0.25">
      <c r="P17" s="1" t="s">
        <v>83</v>
      </c>
    </row>
    <row r="18" spans="16:21" x14ac:dyDescent="0.25">
      <c r="Q18" s="1" t="s">
        <v>330</v>
      </c>
    </row>
    <row r="20" spans="16:21" x14ac:dyDescent="0.25">
      <c r="Q20" s="1" t="s">
        <v>171</v>
      </c>
    </row>
    <row r="21" spans="16:21" x14ac:dyDescent="0.25">
      <c r="P21" s="168" t="s">
        <v>331</v>
      </c>
      <c r="Q21" s="168"/>
      <c r="R21" s="168"/>
    </row>
    <row r="24" spans="16:21" x14ac:dyDescent="0.25">
      <c r="Q24" s="1" t="s">
        <v>332</v>
      </c>
    </row>
    <row r="25" spans="16:21" x14ac:dyDescent="0.25">
      <c r="Q25" s="1" t="s">
        <v>436</v>
      </c>
      <c r="U25" s="76"/>
    </row>
    <row r="26" spans="16:21" x14ac:dyDescent="0.25">
      <c r="U26" s="76"/>
    </row>
    <row r="27" spans="16:21" x14ac:dyDescent="0.25">
      <c r="Q27" s="1" t="s">
        <v>333</v>
      </c>
      <c r="U27" s="76"/>
    </row>
    <row r="28" spans="16:21" x14ac:dyDescent="0.25">
      <c r="Q28" s="1" t="s">
        <v>334</v>
      </c>
      <c r="U28" s="76"/>
    </row>
    <row r="29" spans="16:21" x14ac:dyDescent="0.25">
      <c r="U29" s="76"/>
    </row>
    <row r="30" spans="16:21" x14ac:dyDescent="0.25">
      <c r="Q30" s="35">
        <f>PV(Q7,180,-Q6)</f>
        <v>339598.39378677937</v>
      </c>
      <c r="U30" s="76"/>
    </row>
    <row r="31" spans="16:21" x14ac:dyDescent="0.25">
      <c r="Q31" s="1" t="s">
        <v>335</v>
      </c>
      <c r="U31" s="76"/>
    </row>
    <row r="32" spans="16:21" x14ac:dyDescent="0.25">
      <c r="U32" s="76"/>
    </row>
    <row r="33" spans="16:21" x14ac:dyDescent="0.25">
      <c r="U33" s="76"/>
    </row>
    <row r="34" spans="16:21" x14ac:dyDescent="0.25">
      <c r="Q34" s="1" t="s">
        <v>336</v>
      </c>
      <c r="U34" s="76"/>
    </row>
    <row r="35" spans="16:21" x14ac:dyDescent="0.25">
      <c r="Q35" s="1" t="s">
        <v>337</v>
      </c>
      <c r="U35" s="76"/>
    </row>
    <row r="36" spans="16:21" x14ac:dyDescent="0.25">
      <c r="Q36" s="1" t="s">
        <v>338</v>
      </c>
      <c r="U36" s="76"/>
    </row>
    <row r="37" spans="16:21" x14ac:dyDescent="0.25">
      <c r="P37" s="1" t="s">
        <v>339</v>
      </c>
      <c r="Q37" s="1" t="s">
        <v>159</v>
      </c>
      <c r="U37" s="76"/>
    </row>
    <row r="38" spans="16:21" x14ac:dyDescent="0.25">
      <c r="U38" s="76"/>
    </row>
    <row r="39" spans="16:21" x14ac:dyDescent="0.25">
      <c r="Q39" s="35">
        <f>PPMT(Q7,18,Q8,-Q5)</f>
        <v>942.32914742489424</v>
      </c>
      <c r="U39" s="76"/>
    </row>
    <row r="40" spans="16:21" x14ac:dyDescent="0.25">
      <c r="Q40" s="1" t="s">
        <v>340</v>
      </c>
      <c r="U40" s="76"/>
    </row>
    <row r="41" spans="16:21" x14ac:dyDescent="0.25">
      <c r="U41" s="76"/>
    </row>
    <row r="42" spans="16:21" x14ac:dyDescent="0.25">
      <c r="U42" s="76"/>
    </row>
    <row r="43" spans="16:21" x14ac:dyDescent="0.25">
      <c r="U43" s="76"/>
    </row>
    <row r="44" spans="16:21" x14ac:dyDescent="0.25">
      <c r="U44" s="76"/>
    </row>
    <row r="45" spans="16:21" x14ac:dyDescent="0.25">
      <c r="U45" s="76"/>
    </row>
    <row r="46" spans="16:21" x14ac:dyDescent="0.25">
      <c r="U46" s="76"/>
    </row>
    <row r="47" spans="16:21" x14ac:dyDescent="0.25">
      <c r="U47" s="76"/>
    </row>
    <row r="48" spans="16:21" x14ac:dyDescent="0.25">
      <c r="U48" s="76"/>
    </row>
    <row r="49" spans="21:21" x14ac:dyDescent="0.25">
      <c r="U49" s="76"/>
    </row>
    <row r="50" spans="21:21" x14ac:dyDescent="0.25">
      <c r="U50" s="76"/>
    </row>
    <row r="51" spans="21:21" x14ac:dyDescent="0.25">
      <c r="U51" s="76"/>
    </row>
    <row r="52" spans="21:21" x14ac:dyDescent="0.25">
      <c r="U52" s="76"/>
    </row>
    <row r="53" spans="21:21" x14ac:dyDescent="0.25">
      <c r="U53" s="76"/>
    </row>
    <row r="54" spans="21:21" x14ac:dyDescent="0.25">
      <c r="U54" s="76"/>
    </row>
    <row r="55" spans="21:21" x14ac:dyDescent="0.25">
      <c r="U55" s="76"/>
    </row>
    <row r="56" spans="21:21" x14ac:dyDescent="0.25">
      <c r="U56" s="76"/>
    </row>
    <row r="57" spans="21:21" x14ac:dyDescent="0.25">
      <c r="U57" s="76"/>
    </row>
    <row r="58" spans="21:21" x14ac:dyDescent="0.25">
      <c r="U58" s="76"/>
    </row>
    <row r="59" spans="21:21" x14ac:dyDescent="0.25">
      <c r="U59" s="76"/>
    </row>
    <row r="60" spans="21:21" x14ac:dyDescent="0.25">
      <c r="U60" s="76"/>
    </row>
    <row r="61" spans="21:21" x14ac:dyDescent="0.25">
      <c r="U61" s="76"/>
    </row>
    <row r="62" spans="21:21" x14ac:dyDescent="0.25">
      <c r="U62" s="76"/>
    </row>
    <row r="63" spans="21:21" x14ac:dyDescent="0.25">
      <c r="U63" s="76"/>
    </row>
    <row r="64" spans="21:21" x14ac:dyDescent="0.25">
      <c r="U64" s="76"/>
    </row>
    <row r="65" spans="21:21" x14ac:dyDescent="0.25">
      <c r="U65" s="76"/>
    </row>
    <row r="66" spans="21:21" x14ac:dyDescent="0.25">
      <c r="U66" s="76"/>
    </row>
    <row r="67" spans="21:21" x14ac:dyDescent="0.25">
      <c r="U67" s="76"/>
    </row>
    <row r="68" spans="21:21" x14ac:dyDescent="0.25">
      <c r="U68" s="76"/>
    </row>
    <row r="69" spans="21:21" x14ac:dyDescent="0.25">
      <c r="U69" s="76"/>
    </row>
    <row r="70" spans="21:21" x14ac:dyDescent="0.25">
      <c r="U70" s="76"/>
    </row>
    <row r="71" spans="21:21" x14ac:dyDescent="0.25">
      <c r="U71" s="76"/>
    </row>
    <row r="72" spans="21:21" x14ac:dyDescent="0.25">
      <c r="U72" s="76"/>
    </row>
    <row r="73" spans="21:21" x14ac:dyDescent="0.25">
      <c r="U73" s="76"/>
    </row>
    <row r="74" spans="21:21" x14ac:dyDescent="0.25">
      <c r="U74" s="76"/>
    </row>
    <row r="75" spans="21:21" x14ac:dyDescent="0.25">
      <c r="U75" s="76"/>
    </row>
    <row r="76" spans="21:21" x14ac:dyDescent="0.25">
      <c r="U76" s="76"/>
    </row>
    <row r="77" spans="21:21" x14ac:dyDescent="0.25">
      <c r="U77" s="76"/>
    </row>
    <row r="78" spans="21:21" x14ac:dyDescent="0.25">
      <c r="U78" s="76"/>
    </row>
    <row r="79" spans="21:21" x14ac:dyDescent="0.25">
      <c r="U79" s="76"/>
    </row>
    <row r="80" spans="21:21" x14ac:dyDescent="0.25">
      <c r="U80" s="76"/>
    </row>
    <row r="81" spans="21:33" x14ac:dyDescent="0.25">
      <c r="U81" s="76"/>
    </row>
    <row r="82" spans="21:33" x14ac:dyDescent="0.25">
      <c r="U82" s="76"/>
    </row>
    <row r="83" spans="21:33" x14ac:dyDescent="0.25">
      <c r="U83" s="76"/>
    </row>
    <row r="84" spans="21:33" x14ac:dyDescent="0.25">
      <c r="U84" s="76"/>
    </row>
    <row r="85" spans="21:33" x14ac:dyDescent="0.25">
      <c r="U85" s="34">
        <v>61</v>
      </c>
      <c r="V85" s="169" t="s">
        <v>341</v>
      </c>
      <c r="W85" s="169"/>
      <c r="X85" s="169"/>
      <c r="Y85" s="169"/>
      <c r="Z85" s="169"/>
      <c r="AA85" s="169"/>
      <c r="AB85" s="169"/>
      <c r="AC85" s="169"/>
      <c r="AD85" s="169"/>
      <c r="AE85" s="169"/>
      <c r="AF85" s="169"/>
      <c r="AG85" s="169"/>
    </row>
    <row r="86" spans="21:33" x14ac:dyDescent="0.25">
      <c r="U86" s="34">
        <v>62</v>
      </c>
      <c r="V86" s="169"/>
      <c r="W86" s="169"/>
      <c r="X86" s="169"/>
      <c r="Y86" s="169"/>
      <c r="Z86" s="169"/>
      <c r="AA86" s="169"/>
      <c r="AB86" s="169"/>
      <c r="AC86" s="169"/>
      <c r="AD86" s="169"/>
      <c r="AE86" s="169"/>
      <c r="AF86" s="169"/>
      <c r="AG86" s="169"/>
    </row>
    <row r="87" spans="21:33" x14ac:dyDescent="0.25">
      <c r="U87" s="34">
        <v>63</v>
      </c>
      <c r="V87" s="169"/>
      <c r="W87" s="169"/>
      <c r="X87" s="169"/>
      <c r="Y87" s="169"/>
      <c r="Z87" s="169"/>
      <c r="AA87" s="169"/>
      <c r="AB87" s="169"/>
      <c r="AC87" s="169"/>
      <c r="AD87" s="169"/>
      <c r="AE87" s="169"/>
      <c r="AF87" s="169"/>
      <c r="AG87" s="169"/>
    </row>
    <row r="88" spans="21:33" x14ac:dyDescent="0.25">
      <c r="U88" s="34">
        <v>64</v>
      </c>
      <c r="V88" s="169"/>
      <c r="W88" s="169"/>
      <c r="X88" s="169"/>
      <c r="Y88" s="169"/>
      <c r="Z88" s="169"/>
      <c r="AA88" s="169"/>
      <c r="AB88" s="169"/>
      <c r="AC88" s="169"/>
      <c r="AD88" s="169"/>
      <c r="AE88" s="169"/>
      <c r="AF88" s="169"/>
      <c r="AG88" s="169"/>
    </row>
    <row r="89" spans="21:33" x14ac:dyDescent="0.25">
      <c r="U89" s="34">
        <v>65</v>
      </c>
      <c r="V89" s="169"/>
      <c r="W89" s="169"/>
      <c r="X89" s="169"/>
      <c r="Y89" s="169"/>
      <c r="Z89" s="169"/>
      <c r="AA89" s="169"/>
      <c r="AB89" s="169"/>
      <c r="AC89" s="169"/>
      <c r="AD89" s="169"/>
      <c r="AE89" s="169"/>
      <c r="AF89" s="169"/>
      <c r="AG89" s="169"/>
    </row>
    <row r="90" spans="21:33" x14ac:dyDescent="0.25">
      <c r="U90" s="34">
        <v>66</v>
      </c>
      <c r="V90" s="169"/>
      <c r="W90" s="169"/>
      <c r="X90" s="169"/>
      <c r="Y90" s="169"/>
      <c r="Z90" s="169"/>
      <c r="AA90" s="169"/>
      <c r="AB90" s="169"/>
      <c r="AC90" s="169"/>
      <c r="AD90" s="169"/>
      <c r="AE90" s="169"/>
      <c r="AF90" s="169"/>
      <c r="AG90" s="169"/>
    </row>
    <row r="91" spans="21:33" x14ac:dyDescent="0.25">
      <c r="U91" s="34">
        <v>67</v>
      </c>
      <c r="V91" s="169"/>
      <c r="W91" s="169"/>
      <c r="X91" s="169"/>
      <c r="Y91" s="169"/>
      <c r="Z91" s="169"/>
      <c r="AA91" s="169"/>
      <c r="AB91" s="169"/>
      <c r="AC91" s="169"/>
      <c r="AD91" s="169"/>
      <c r="AE91" s="169"/>
      <c r="AF91" s="169"/>
      <c r="AG91" s="169"/>
    </row>
    <row r="92" spans="21:33" x14ac:dyDescent="0.25">
      <c r="U92" s="34">
        <v>68</v>
      </c>
      <c r="V92" s="169"/>
      <c r="W92" s="169"/>
      <c r="X92" s="169"/>
      <c r="Y92" s="169"/>
      <c r="Z92" s="169"/>
      <c r="AA92" s="169"/>
      <c r="AB92" s="169"/>
      <c r="AC92" s="169"/>
      <c r="AD92" s="169"/>
      <c r="AE92" s="169"/>
      <c r="AF92" s="169"/>
      <c r="AG92" s="169"/>
    </row>
    <row r="93" spans="21:33" x14ac:dyDescent="0.25">
      <c r="U93" s="34">
        <v>69</v>
      </c>
      <c r="V93" s="169"/>
      <c r="W93" s="169"/>
      <c r="X93" s="169"/>
      <c r="Y93" s="169"/>
      <c r="Z93" s="169"/>
      <c r="AA93" s="169"/>
      <c r="AB93" s="169"/>
      <c r="AC93" s="169"/>
      <c r="AD93" s="169"/>
      <c r="AE93" s="169"/>
      <c r="AF93" s="169"/>
      <c r="AG93" s="169"/>
    </row>
    <row r="94" spans="21:33" x14ac:dyDescent="0.25">
      <c r="U94" s="34">
        <v>70</v>
      </c>
      <c r="V94" s="169"/>
      <c r="W94" s="169"/>
      <c r="X94" s="169"/>
      <c r="Y94" s="169"/>
      <c r="Z94" s="169"/>
      <c r="AA94" s="169"/>
      <c r="AB94" s="169"/>
      <c r="AC94" s="169"/>
      <c r="AD94" s="169"/>
      <c r="AE94" s="169"/>
      <c r="AF94" s="169"/>
      <c r="AG94" s="169"/>
    </row>
    <row r="95" spans="21:33" x14ac:dyDescent="0.25">
      <c r="U95" s="34">
        <v>71</v>
      </c>
      <c r="V95" s="169"/>
      <c r="W95" s="169"/>
      <c r="X95" s="169"/>
      <c r="Y95" s="169"/>
      <c r="Z95" s="169"/>
      <c r="AA95" s="169"/>
      <c r="AB95" s="169"/>
      <c r="AC95" s="169"/>
      <c r="AD95" s="169"/>
      <c r="AE95" s="169"/>
      <c r="AF95" s="169"/>
      <c r="AG95" s="169"/>
    </row>
    <row r="96" spans="21:33" x14ac:dyDescent="0.25">
      <c r="U96" s="34">
        <v>72</v>
      </c>
      <c r="V96" s="169"/>
      <c r="W96" s="169"/>
      <c r="X96" s="169"/>
      <c r="Y96" s="169"/>
      <c r="Z96" s="169"/>
      <c r="AA96" s="169"/>
      <c r="AB96" s="169"/>
      <c r="AC96" s="169"/>
      <c r="AD96" s="169"/>
      <c r="AE96" s="169"/>
      <c r="AF96" s="169"/>
      <c r="AG96" s="169"/>
    </row>
    <row r="97" spans="21:33" x14ac:dyDescent="0.25">
      <c r="U97" s="34">
        <v>73</v>
      </c>
      <c r="V97" s="169"/>
      <c r="W97" s="169"/>
      <c r="X97" s="169"/>
      <c r="Y97" s="169"/>
      <c r="Z97" s="169"/>
      <c r="AA97" s="169"/>
      <c r="AB97" s="169"/>
      <c r="AC97" s="169"/>
      <c r="AD97" s="169"/>
      <c r="AE97" s="169"/>
      <c r="AF97" s="169"/>
      <c r="AG97" s="169"/>
    </row>
    <row r="98" spans="21:33" x14ac:dyDescent="0.25">
      <c r="U98" s="34">
        <v>74</v>
      </c>
      <c r="V98" s="169"/>
      <c r="W98" s="169"/>
      <c r="X98" s="169"/>
      <c r="Y98" s="169"/>
      <c r="Z98" s="169"/>
      <c r="AA98" s="169"/>
      <c r="AB98" s="169"/>
      <c r="AC98" s="169"/>
      <c r="AD98" s="169"/>
      <c r="AE98" s="169"/>
      <c r="AF98" s="169"/>
      <c r="AG98" s="169"/>
    </row>
    <row r="99" spans="21:33" x14ac:dyDescent="0.25">
      <c r="U99" s="34">
        <v>75</v>
      </c>
      <c r="V99" s="169"/>
      <c r="W99" s="169"/>
      <c r="X99" s="169"/>
      <c r="Y99" s="169"/>
      <c r="Z99" s="169"/>
      <c r="AA99" s="169"/>
      <c r="AB99" s="169"/>
      <c r="AC99" s="169"/>
      <c r="AD99" s="169"/>
      <c r="AE99" s="169"/>
      <c r="AF99" s="169"/>
      <c r="AG99" s="169"/>
    </row>
    <row r="100" spans="21:33" x14ac:dyDescent="0.25">
      <c r="U100" s="34">
        <v>76</v>
      </c>
      <c r="V100" s="169"/>
      <c r="W100" s="169"/>
      <c r="X100" s="169"/>
      <c r="Y100" s="169"/>
      <c r="Z100" s="169"/>
      <c r="AA100" s="169"/>
      <c r="AB100" s="169"/>
      <c r="AC100" s="169"/>
      <c r="AD100" s="169"/>
      <c r="AE100" s="169"/>
      <c r="AF100" s="169"/>
      <c r="AG100" s="169"/>
    </row>
    <row r="101" spans="21:33" x14ac:dyDescent="0.25">
      <c r="U101" s="34">
        <v>77</v>
      </c>
      <c r="V101" s="169"/>
      <c r="W101" s="169"/>
      <c r="X101" s="169"/>
      <c r="Y101" s="169"/>
      <c r="Z101" s="169"/>
      <c r="AA101" s="169"/>
      <c r="AB101" s="169"/>
      <c r="AC101" s="169"/>
      <c r="AD101" s="169"/>
      <c r="AE101" s="169"/>
      <c r="AF101" s="169"/>
      <c r="AG101" s="169"/>
    </row>
    <row r="102" spans="21:33" x14ac:dyDescent="0.25">
      <c r="U102" s="34">
        <v>78</v>
      </c>
      <c r="V102" s="169"/>
      <c r="W102" s="169"/>
      <c r="X102" s="169"/>
      <c r="Y102" s="169"/>
      <c r="Z102" s="169"/>
      <c r="AA102" s="169"/>
      <c r="AB102" s="169"/>
      <c r="AC102" s="169"/>
      <c r="AD102" s="169"/>
      <c r="AE102" s="169"/>
      <c r="AF102" s="169"/>
      <c r="AG102" s="169"/>
    </row>
    <row r="103" spans="21:33" x14ac:dyDescent="0.25">
      <c r="U103" s="34">
        <v>79</v>
      </c>
      <c r="V103" s="169"/>
      <c r="W103" s="169"/>
      <c r="X103" s="169"/>
      <c r="Y103" s="169"/>
      <c r="Z103" s="169"/>
      <c r="AA103" s="169"/>
      <c r="AB103" s="169"/>
      <c r="AC103" s="169"/>
      <c r="AD103" s="169"/>
      <c r="AE103" s="169"/>
      <c r="AF103" s="169"/>
      <c r="AG103" s="169"/>
    </row>
    <row r="104" spans="21:33" x14ac:dyDescent="0.25">
      <c r="U104" s="34">
        <v>80</v>
      </c>
      <c r="V104" s="169"/>
      <c r="W104" s="169"/>
      <c r="X104" s="169"/>
      <c r="Y104" s="169"/>
      <c r="Z104" s="169"/>
      <c r="AA104" s="169"/>
      <c r="AB104" s="169"/>
      <c r="AC104" s="169"/>
      <c r="AD104" s="169"/>
      <c r="AE104" s="169"/>
      <c r="AF104" s="169"/>
      <c r="AG104" s="169"/>
    </row>
    <row r="105" spans="21:33" x14ac:dyDescent="0.25">
      <c r="U105" s="34">
        <v>81</v>
      </c>
      <c r="V105" s="169"/>
      <c r="W105" s="169"/>
      <c r="X105" s="169"/>
      <c r="Y105" s="169"/>
      <c r="Z105" s="169"/>
      <c r="AA105" s="169"/>
      <c r="AB105" s="169"/>
      <c r="AC105" s="169"/>
      <c r="AD105" s="169"/>
      <c r="AE105" s="169"/>
      <c r="AF105" s="169"/>
      <c r="AG105" s="169"/>
    </row>
    <row r="106" spans="21:33" x14ac:dyDescent="0.25">
      <c r="U106" s="34">
        <v>82</v>
      </c>
      <c r="V106" s="169"/>
      <c r="W106" s="169"/>
      <c r="X106" s="169"/>
      <c r="Y106" s="169"/>
      <c r="Z106" s="169"/>
      <c r="AA106" s="169"/>
      <c r="AB106" s="169"/>
      <c r="AC106" s="169"/>
      <c r="AD106" s="169"/>
      <c r="AE106" s="169"/>
      <c r="AF106" s="169"/>
      <c r="AG106" s="169"/>
    </row>
    <row r="107" spans="21:33" x14ac:dyDescent="0.25">
      <c r="U107" s="34">
        <v>83</v>
      </c>
      <c r="V107" s="169"/>
      <c r="W107" s="169"/>
      <c r="X107" s="169"/>
      <c r="Y107" s="169"/>
      <c r="Z107" s="169"/>
      <c r="AA107" s="169"/>
      <c r="AB107" s="169"/>
      <c r="AC107" s="169"/>
      <c r="AD107" s="169"/>
      <c r="AE107" s="169"/>
      <c r="AF107" s="169"/>
      <c r="AG107" s="169"/>
    </row>
    <row r="108" spans="21:33" x14ac:dyDescent="0.25">
      <c r="U108" s="34">
        <v>84</v>
      </c>
      <c r="V108" s="169"/>
      <c r="W108" s="169"/>
      <c r="X108" s="169"/>
      <c r="Y108" s="169"/>
      <c r="Z108" s="169"/>
      <c r="AA108" s="169"/>
      <c r="AB108" s="169"/>
      <c r="AC108" s="169"/>
      <c r="AD108" s="169"/>
      <c r="AE108" s="169"/>
      <c r="AF108" s="169"/>
      <c r="AG108" s="169"/>
    </row>
    <row r="109" spans="21:33" x14ac:dyDescent="0.25">
      <c r="U109" s="34">
        <v>85</v>
      </c>
      <c r="V109" s="169"/>
      <c r="W109" s="169"/>
      <c r="X109" s="169"/>
      <c r="Y109" s="169"/>
      <c r="Z109" s="169"/>
      <c r="AA109" s="169"/>
      <c r="AB109" s="169"/>
      <c r="AC109" s="169"/>
      <c r="AD109" s="169"/>
      <c r="AE109" s="169"/>
      <c r="AF109" s="169"/>
      <c r="AG109" s="169"/>
    </row>
    <row r="110" spans="21:33" x14ac:dyDescent="0.25">
      <c r="U110" s="34">
        <v>86</v>
      </c>
      <c r="V110" s="169"/>
      <c r="W110" s="169"/>
      <c r="X110" s="169"/>
      <c r="Y110" s="169"/>
      <c r="Z110" s="169"/>
      <c r="AA110" s="169"/>
      <c r="AB110" s="169"/>
      <c r="AC110" s="169"/>
      <c r="AD110" s="169"/>
      <c r="AE110" s="169"/>
      <c r="AF110" s="169"/>
      <c r="AG110" s="169"/>
    </row>
    <row r="111" spans="21:33" x14ac:dyDescent="0.25">
      <c r="U111" s="34">
        <v>87</v>
      </c>
      <c r="V111" s="169"/>
      <c r="W111" s="169"/>
      <c r="X111" s="169"/>
      <c r="Y111" s="169"/>
      <c r="Z111" s="169"/>
      <c r="AA111" s="169"/>
      <c r="AB111" s="169"/>
      <c r="AC111" s="169"/>
      <c r="AD111" s="169"/>
      <c r="AE111" s="169"/>
      <c r="AF111" s="169"/>
      <c r="AG111" s="169"/>
    </row>
    <row r="112" spans="21:33" x14ac:dyDescent="0.25">
      <c r="U112" s="34">
        <v>88</v>
      </c>
      <c r="V112" s="169"/>
      <c r="W112" s="169"/>
      <c r="X112" s="169"/>
      <c r="Y112" s="169"/>
      <c r="Z112" s="169"/>
      <c r="AA112" s="169"/>
      <c r="AB112" s="169"/>
      <c r="AC112" s="169"/>
      <c r="AD112" s="169"/>
      <c r="AE112" s="169"/>
      <c r="AF112" s="169"/>
      <c r="AG112" s="169"/>
    </row>
    <row r="113" spans="21:33" x14ac:dyDescent="0.25">
      <c r="U113" s="34">
        <v>89</v>
      </c>
      <c r="V113" s="169"/>
      <c r="W113" s="169"/>
      <c r="X113" s="169"/>
      <c r="Y113" s="169"/>
      <c r="Z113" s="169"/>
      <c r="AA113" s="169"/>
      <c r="AB113" s="169"/>
      <c r="AC113" s="169"/>
      <c r="AD113" s="169"/>
      <c r="AE113" s="169"/>
      <c r="AF113" s="169"/>
      <c r="AG113" s="169"/>
    </row>
    <row r="114" spans="21:33" x14ac:dyDescent="0.25">
      <c r="U114" s="34">
        <v>90</v>
      </c>
      <c r="V114" s="169"/>
      <c r="W114" s="169"/>
      <c r="X114" s="169"/>
      <c r="Y114" s="169"/>
      <c r="Z114" s="169"/>
      <c r="AA114" s="169"/>
      <c r="AB114" s="169"/>
      <c r="AC114" s="169"/>
      <c r="AD114" s="169"/>
      <c r="AE114" s="169"/>
      <c r="AF114" s="169"/>
      <c r="AG114" s="169"/>
    </row>
    <row r="115" spans="21:33" x14ac:dyDescent="0.25">
      <c r="U115" s="34">
        <v>91</v>
      </c>
      <c r="V115" s="169"/>
      <c r="W115" s="169"/>
      <c r="X115" s="169"/>
      <c r="Y115" s="169"/>
      <c r="Z115" s="169"/>
      <c r="AA115" s="169"/>
      <c r="AB115" s="169"/>
      <c r="AC115" s="169"/>
      <c r="AD115" s="169"/>
      <c r="AE115" s="169"/>
      <c r="AF115" s="169"/>
      <c r="AG115" s="169"/>
    </row>
    <row r="116" spans="21:33" x14ac:dyDescent="0.25">
      <c r="U116" s="34">
        <v>92</v>
      </c>
      <c r="V116" s="169"/>
      <c r="W116" s="169"/>
      <c r="X116" s="169"/>
      <c r="Y116" s="169"/>
      <c r="Z116" s="169"/>
      <c r="AA116" s="169"/>
      <c r="AB116" s="169"/>
      <c r="AC116" s="169"/>
      <c r="AD116" s="169"/>
      <c r="AE116" s="169"/>
      <c r="AF116" s="169"/>
      <c r="AG116" s="169"/>
    </row>
    <row r="117" spans="21:33" x14ac:dyDescent="0.25">
      <c r="U117" s="34">
        <v>93</v>
      </c>
      <c r="V117" s="169"/>
      <c r="W117" s="169"/>
      <c r="X117" s="169"/>
      <c r="Y117" s="169"/>
      <c r="Z117" s="169"/>
      <c r="AA117" s="169"/>
      <c r="AB117" s="169"/>
      <c r="AC117" s="169"/>
      <c r="AD117" s="169"/>
      <c r="AE117" s="169"/>
      <c r="AF117" s="169"/>
      <c r="AG117" s="169"/>
    </row>
    <row r="118" spans="21:33" x14ac:dyDescent="0.25">
      <c r="U118" s="34">
        <v>94</v>
      </c>
      <c r="V118" s="169"/>
      <c r="W118" s="169"/>
      <c r="X118" s="169"/>
      <c r="Y118" s="169"/>
      <c r="Z118" s="169"/>
      <c r="AA118" s="169"/>
      <c r="AB118" s="169"/>
      <c r="AC118" s="169"/>
      <c r="AD118" s="169"/>
      <c r="AE118" s="169"/>
      <c r="AF118" s="169"/>
      <c r="AG118" s="169"/>
    </row>
    <row r="119" spans="21:33" x14ac:dyDescent="0.25">
      <c r="U119" s="34">
        <v>95</v>
      </c>
      <c r="V119" s="169"/>
      <c r="W119" s="169"/>
      <c r="X119" s="169"/>
      <c r="Y119" s="169"/>
      <c r="Z119" s="169"/>
      <c r="AA119" s="169"/>
      <c r="AB119" s="169"/>
      <c r="AC119" s="169"/>
      <c r="AD119" s="169"/>
      <c r="AE119" s="169"/>
      <c r="AF119" s="169"/>
      <c r="AG119" s="169"/>
    </row>
    <row r="120" spans="21:33" x14ac:dyDescent="0.25">
      <c r="U120" s="34">
        <v>96</v>
      </c>
      <c r="V120" s="169"/>
      <c r="W120" s="169"/>
      <c r="X120" s="169"/>
      <c r="Y120" s="169"/>
      <c r="Z120" s="169"/>
      <c r="AA120" s="169"/>
      <c r="AB120" s="169"/>
      <c r="AC120" s="169"/>
      <c r="AD120" s="169"/>
      <c r="AE120" s="169"/>
      <c r="AF120" s="169"/>
      <c r="AG120" s="169"/>
    </row>
    <row r="121" spans="21:33" x14ac:dyDescent="0.25">
      <c r="U121" s="34">
        <v>97</v>
      </c>
      <c r="V121" s="169"/>
      <c r="W121" s="169"/>
      <c r="X121" s="169"/>
      <c r="Y121" s="169"/>
      <c r="Z121" s="169"/>
      <c r="AA121" s="169"/>
      <c r="AB121" s="169"/>
      <c r="AC121" s="169"/>
      <c r="AD121" s="169"/>
      <c r="AE121" s="169"/>
      <c r="AF121" s="169"/>
      <c r="AG121" s="169"/>
    </row>
    <row r="122" spans="21:33" x14ac:dyDescent="0.25">
      <c r="U122" s="34">
        <v>98</v>
      </c>
      <c r="V122" s="169"/>
      <c r="W122" s="169"/>
      <c r="X122" s="169"/>
      <c r="Y122" s="169"/>
      <c r="Z122" s="169"/>
      <c r="AA122" s="169"/>
      <c r="AB122" s="169"/>
      <c r="AC122" s="169"/>
      <c r="AD122" s="169"/>
      <c r="AE122" s="169"/>
      <c r="AF122" s="169"/>
      <c r="AG122" s="169"/>
    </row>
    <row r="123" spans="21:33" x14ac:dyDescent="0.25">
      <c r="U123" s="34">
        <v>99</v>
      </c>
      <c r="V123" s="169"/>
      <c r="W123" s="169"/>
      <c r="X123" s="169"/>
      <c r="Y123" s="169"/>
      <c r="Z123" s="169"/>
      <c r="AA123" s="169"/>
      <c r="AB123" s="169"/>
      <c r="AC123" s="169"/>
      <c r="AD123" s="169"/>
      <c r="AE123" s="169"/>
      <c r="AF123" s="169"/>
      <c r="AG123" s="169"/>
    </row>
    <row r="124" spans="21:33" x14ac:dyDescent="0.25">
      <c r="U124" s="34">
        <v>100</v>
      </c>
      <c r="V124" s="169"/>
      <c r="W124" s="169"/>
      <c r="X124" s="169"/>
      <c r="Y124" s="169"/>
      <c r="Z124" s="169"/>
      <c r="AA124" s="169"/>
      <c r="AB124" s="169"/>
      <c r="AC124" s="169"/>
      <c r="AD124" s="169"/>
      <c r="AE124" s="169"/>
      <c r="AF124" s="169"/>
      <c r="AG124" s="169"/>
    </row>
    <row r="125" spans="21:33" x14ac:dyDescent="0.25">
      <c r="U125" s="34">
        <v>101</v>
      </c>
      <c r="V125" s="169"/>
      <c r="W125" s="169"/>
      <c r="X125" s="169"/>
      <c r="Y125" s="169"/>
      <c r="Z125" s="169"/>
      <c r="AA125" s="169"/>
      <c r="AB125" s="169"/>
      <c r="AC125" s="169"/>
      <c r="AD125" s="169"/>
      <c r="AE125" s="169"/>
      <c r="AF125" s="169"/>
      <c r="AG125" s="169"/>
    </row>
    <row r="126" spans="21:33" x14ac:dyDescent="0.25">
      <c r="U126" s="34">
        <v>102</v>
      </c>
      <c r="V126" s="169"/>
      <c r="W126" s="169"/>
      <c r="X126" s="169"/>
      <c r="Y126" s="169"/>
      <c r="Z126" s="169"/>
      <c r="AA126" s="169"/>
      <c r="AB126" s="169"/>
      <c r="AC126" s="169"/>
      <c r="AD126" s="169"/>
      <c r="AE126" s="169"/>
      <c r="AF126" s="169"/>
      <c r="AG126" s="169"/>
    </row>
    <row r="127" spans="21:33" x14ac:dyDescent="0.25">
      <c r="U127" s="34">
        <v>103</v>
      </c>
      <c r="V127" s="169"/>
      <c r="W127" s="169"/>
      <c r="X127" s="169"/>
      <c r="Y127" s="169"/>
      <c r="Z127" s="169"/>
      <c r="AA127" s="169"/>
      <c r="AB127" s="169"/>
      <c r="AC127" s="169"/>
      <c r="AD127" s="169"/>
      <c r="AE127" s="169"/>
      <c r="AF127" s="169"/>
      <c r="AG127" s="169"/>
    </row>
    <row r="128" spans="21:33" x14ac:dyDescent="0.25">
      <c r="U128" s="34">
        <v>104</v>
      </c>
      <c r="V128" s="169"/>
      <c r="W128" s="169"/>
      <c r="X128" s="169"/>
      <c r="Y128" s="169"/>
      <c r="Z128" s="169"/>
      <c r="AA128" s="169"/>
      <c r="AB128" s="169"/>
      <c r="AC128" s="169"/>
      <c r="AD128" s="169"/>
      <c r="AE128" s="169"/>
      <c r="AF128" s="169"/>
      <c r="AG128" s="169"/>
    </row>
    <row r="129" spans="21:33" x14ac:dyDescent="0.25">
      <c r="U129" s="34">
        <v>105</v>
      </c>
      <c r="V129" s="169"/>
      <c r="W129" s="169"/>
      <c r="X129" s="169"/>
      <c r="Y129" s="169"/>
      <c r="Z129" s="169"/>
      <c r="AA129" s="169"/>
      <c r="AB129" s="169"/>
      <c r="AC129" s="169"/>
      <c r="AD129" s="169"/>
      <c r="AE129" s="169"/>
      <c r="AF129" s="169"/>
      <c r="AG129" s="169"/>
    </row>
    <row r="130" spans="21:33" x14ac:dyDescent="0.25">
      <c r="U130" s="34">
        <v>106</v>
      </c>
      <c r="V130" s="169"/>
      <c r="W130" s="169"/>
      <c r="X130" s="169"/>
      <c r="Y130" s="169"/>
      <c r="Z130" s="169"/>
      <c r="AA130" s="169"/>
      <c r="AB130" s="169"/>
      <c r="AC130" s="169"/>
      <c r="AD130" s="169"/>
      <c r="AE130" s="169"/>
      <c r="AF130" s="169"/>
      <c r="AG130" s="169"/>
    </row>
    <row r="131" spans="21:33" x14ac:dyDescent="0.25">
      <c r="U131" s="34">
        <v>107</v>
      </c>
      <c r="V131" s="169"/>
      <c r="W131" s="169"/>
      <c r="X131" s="169"/>
      <c r="Y131" s="169"/>
      <c r="Z131" s="169"/>
      <c r="AA131" s="169"/>
      <c r="AB131" s="169"/>
      <c r="AC131" s="169"/>
      <c r="AD131" s="169"/>
      <c r="AE131" s="169"/>
      <c r="AF131" s="169"/>
      <c r="AG131" s="169"/>
    </row>
    <row r="132" spans="21:33" x14ac:dyDescent="0.25">
      <c r="U132" s="34">
        <v>108</v>
      </c>
      <c r="V132" s="169"/>
      <c r="W132" s="169"/>
      <c r="X132" s="169"/>
      <c r="Y132" s="169"/>
      <c r="Z132" s="169"/>
      <c r="AA132" s="169"/>
      <c r="AB132" s="169"/>
      <c r="AC132" s="169"/>
      <c r="AD132" s="169"/>
      <c r="AE132" s="169"/>
      <c r="AF132" s="169"/>
      <c r="AG132" s="169"/>
    </row>
    <row r="133" spans="21:33" x14ac:dyDescent="0.25">
      <c r="U133" s="34">
        <v>109</v>
      </c>
      <c r="V133" s="169"/>
      <c r="W133" s="169"/>
      <c r="X133" s="169"/>
      <c r="Y133" s="169"/>
      <c r="Z133" s="169"/>
      <c r="AA133" s="169"/>
      <c r="AB133" s="169"/>
      <c r="AC133" s="169"/>
      <c r="AD133" s="169"/>
      <c r="AE133" s="169"/>
      <c r="AF133" s="169"/>
      <c r="AG133" s="169"/>
    </row>
    <row r="134" spans="21:33" x14ac:dyDescent="0.25">
      <c r="U134" s="34">
        <v>110</v>
      </c>
      <c r="V134" s="169"/>
      <c r="W134" s="169"/>
      <c r="X134" s="169"/>
      <c r="Y134" s="169"/>
      <c r="Z134" s="169"/>
      <c r="AA134" s="169"/>
      <c r="AB134" s="169"/>
      <c r="AC134" s="169"/>
      <c r="AD134" s="169"/>
      <c r="AE134" s="169"/>
      <c r="AF134" s="169"/>
      <c r="AG134" s="169"/>
    </row>
    <row r="135" spans="21:33" x14ac:dyDescent="0.25">
      <c r="U135" s="34">
        <v>111</v>
      </c>
      <c r="V135" s="169"/>
      <c r="W135" s="169"/>
      <c r="X135" s="169"/>
      <c r="Y135" s="169"/>
      <c r="Z135" s="169"/>
      <c r="AA135" s="169"/>
      <c r="AB135" s="169"/>
      <c r="AC135" s="169"/>
      <c r="AD135" s="169"/>
      <c r="AE135" s="169"/>
      <c r="AF135" s="169"/>
      <c r="AG135" s="169"/>
    </row>
    <row r="136" spans="21:33" x14ac:dyDescent="0.25">
      <c r="U136" s="34">
        <v>112</v>
      </c>
      <c r="V136" s="169"/>
      <c r="W136" s="169"/>
      <c r="X136" s="169"/>
      <c r="Y136" s="169"/>
      <c r="Z136" s="169"/>
      <c r="AA136" s="169"/>
      <c r="AB136" s="169"/>
      <c r="AC136" s="169"/>
      <c r="AD136" s="169"/>
      <c r="AE136" s="169"/>
      <c r="AF136" s="169"/>
      <c r="AG136" s="169"/>
    </row>
    <row r="137" spans="21:33" x14ac:dyDescent="0.25">
      <c r="U137" s="34">
        <v>113</v>
      </c>
      <c r="V137" s="169"/>
      <c r="W137" s="169"/>
      <c r="X137" s="169"/>
      <c r="Y137" s="169"/>
      <c r="Z137" s="169"/>
      <c r="AA137" s="169"/>
      <c r="AB137" s="169"/>
      <c r="AC137" s="169"/>
      <c r="AD137" s="169"/>
      <c r="AE137" s="169"/>
      <c r="AF137" s="169"/>
      <c r="AG137" s="169"/>
    </row>
    <row r="138" spans="21:33" x14ac:dyDescent="0.25">
      <c r="U138" s="34">
        <v>114</v>
      </c>
      <c r="V138" s="169"/>
      <c r="W138" s="169"/>
      <c r="X138" s="169"/>
      <c r="Y138" s="169"/>
      <c r="Z138" s="169"/>
      <c r="AA138" s="169"/>
      <c r="AB138" s="169"/>
      <c r="AC138" s="169"/>
      <c r="AD138" s="169"/>
      <c r="AE138" s="169"/>
      <c r="AF138" s="169"/>
      <c r="AG138" s="169"/>
    </row>
    <row r="139" spans="21:33" x14ac:dyDescent="0.25">
      <c r="U139" s="34">
        <v>115</v>
      </c>
      <c r="V139" s="169"/>
      <c r="W139" s="169"/>
      <c r="X139" s="169"/>
      <c r="Y139" s="169"/>
      <c r="Z139" s="169"/>
      <c r="AA139" s="169"/>
      <c r="AB139" s="169"/>
      <c r="AC139" s="169"/>
      <c r="AD139" s="169"/>
      <c r="AE139" s="169"/>
      <c r="AF139" s="169"/>
      <c r="AG139" s="169"/>
    </row>
    <row r="140" spans="21:33" x14ac:dyDescent="0.25">
      <c r="U140" s="34">
        <v>116</v>
      </c>
      <c r="V140" s="169"/>
      <c r="W140" s="169"/>
      <c r="X140" s="169"/>
      <c r="Y140" s="169"/>
      <c r="Z140" s="169"/>
      <c r="AA140" s="169"/>
      <c r="AB140" s="169"/>
      <c r="AC140" s="169"/>
      <c r="AD140" s="169"/>
      <c r="AE140" s="169"/>
      <c r="AF140" s="169"/>
      <c r="AG140" s="169"/>
    </row>
    <row r="141" spans="21:33" x14ac:dyDescent="0.25">
      <c r="U141" s="34">
        <v>117</v>
      </c>
      <c r="V141" s="169"/>
      <c r="W141" s="169"/>
      <c r="X141" s="169"/>
      <c r="Y141" s="169"/>
      <c r="Z141" s="169"/>
      <c r="AA141" s="169"/>
      <c r="AB141" s="169"/>
      <c r="AC141" s="169"/>
      <c r="AD141" s="169"/>
      <c r="AE141" s="169"/>
      <c r="AF141" s="169"/>
      <c r="AG141" s="169"/>
    </row>
    <row r="142" spans="21:33" x14ac:dyDescent="0.25">
      <c r="U142" s="34">
        <v>118</v>
      </c>
      <c r="V142" s="169"/>
      <c r="W142" s="169"/>
      <c r="X142" s="169"/>
      <c r="Y142" s="169"/>
      <c r="Z142" s="169"/>
      <c r="AA142" s="169"/>
      <c r="AB142" s="169"/>
      <c r="AC142" s="169"/>
      <c r="AD142" s="169"/>
      <c r="AE142" s="169"/>
      <c r="AF142" s="169"/>
      <c r="AG142" s="169"/>
    </row>
    <row r="143" spans="21:33" x14ac:dyDescent="0.25">
      <c r="U143" s="34">
        <v>119</v>
      </c>
      <c r="V143" s="169"/>
      <c r="W143" s="169"/>
      <c r="X143" s="169"/>
      <c r="Y143" s="169"/>
      <c r="Z143" s="169"/>
      <c r="AA143" s="169"/>
      <c r="AB143" s="169"/>
      <c r="AC143" s="169"/>
      <c r="AD143" s="169"/>
      <c r="AE143" s="169"/>
      <c r="AF143" s="169"/>
      <c r="AG143" s="169"/>
    </row>
    <row r="144" spans="21:33" x14ac:dyDescent="0.25">
      <c r="U144" s="34">
        <v>120</v>
      </c>
      <c r="V144" s="169"/>
      <c r="W144" s="169"/>
      <c r="X144" s="169"/>
      <c r="Y144" s="169"/>
      <c r="Z144" s="169"/>
      <c r="AA144" s="169"/>
      <c r="AB144" s="169"/>
      <c r="AC144" s="169"/>
      <c r="AD144" s="169"/>
      <c r="AE144" s="169"/>
      <c r="AF144" s="169"/>
      <c r="AG144" s="169"/>
    </row>
    <row r="145" spans="21:33" x14ac:dyDescent="0.25">
      <c r="U145" s="34">
        <v>121</v>
      </c>
      <c r="V145" s="169"/>
      <c r="W145" s="169"/>
      <c r="X145" s="169"/>
      <c r="Y145" s="169"/>
      <c r="Z145" s="169"/>
      <c r="AA145" s="169"/>
      <c r="AB145" s="169"/>
      <c r="AC145" s="169"/>
      <c r="AD145" s="169"/>
      <c r="AE145" s="169"/>
      <c r="AF145" s="169"/>
      <c r="AG145" s="169"/>
    </row>
    <row r="146" spans="21:33" x14ac:dyDescent="0.25">
      <c r="U146" s="34">
        <v>122</v>
      </c>
      <c r="V146" s="169"/>
      <c r="W146" s="169"/>
      <c r="X146" s="169"/>
      <c r="Y146" s="169"/>
      <c r="Z146" s="169"/>
      <c r="AA146" s="169"/>
      <c r="AB146" s="169"/>
      <c r="AC146" s="169"/>
      <c r="AD146" s="169"/>
      <c r="AE146" s="169"/>
      <c r="AF146" s="169"/>
      <c r="AG146" s="169"/>
    </row>
    <row r="147" spans="21:33" x14ac:dyDescent="0.25">
      <c r="U147" s="34">
        <v>123</v>
      </c>
      <c r="V147" s="169"/>
      <c r="W147" s="169"/>
      <c r="X147" s="169"/>
      <c r="Y147" s="169"/>
      <c r="Z147" s="169"/>
      <c r="AA147" s="169"/>
      <c r="AB147" s="169"/>
      <c r="AC147" s="169"/>
      <c r="AD147" s="169"/>
      <c r="AE147" s="169"/>
      <c r="AF147" s="169"/>
      <c r="AG147" s="169"/>
    </row>
    <row r="148" spans="21:33" x14ac:dyDescent="0.25">
      <c r="U148" s="34">
        <v>124</v>
      </c>
      <c r="V148" s="169"/>
      <c r="W148" s="169"/>
      <c r="X148" s="169"/>
      <c r="Y148" s="169"/>
      <c r="Z148" s="169"/>
      <c r="AA148" s="169"/>
      <c r="AB148" s="169"/>
      <c r="AC148" s="169"/>
      <c r="AD148" s="169"/>
      <c r="AE148" s="169"/>
      <c r="AF148" s="169"/>
      <c r="AG148" s="169"/>
    </row>
    <row r="149" spans="21:33" x14ac:dyDescent="0.25">
      <c r="U149" s="34">
        <v>125</v>
      </c>
      <c r="V149" s="169"/>
      <c r="W149" s="169"/>
      <c r="X149" s="169"/>
      <c r="Y149" s="169"/>
      <c r="Z149" s="169"/>
      <c r="AA149" s="169"/>
      <c r="AB149" s="169"/>
      <c r="AC149" s="169"/>
      <c r="AD149" s="169"/>
      <c r="AE149" s="169"/>
      <c r="AF149" s="169"/>
      <c r="AG149" s="169"/>
    </row>
    <row r="150" spans="21:33" x14ac:dyDescent="0.25">
      <c r="U150" s="34">
        <v>126</v>
      </c>
      <c r="V150" s="169"/>
      <c r="W150" s="169"/>
      <c r="X150" s="169"/>
      <c r="Y150" s="169"/>
      <c r="Z150" s="169"/>
      <c r="AA150" s="169"/>
      <c r="AB150" s="169"/>
      <c r="AC150" s="169"/>
      <c r="AD150" s="169"/>
      <c r="AE150" s="169"/>
      <c r="AF150" s="169"/>
      <c r="AG150" s="169"/>
    </row>
    <row r="151" spans="21:33" x14ac:dyDescent="0.25">
      <c r="U151" s="34">
        <v>127</v>
      </c>
      <c r="V151" s="169"/>
      <c r="W151" s="169"/>
      <c r="X151" s="169"/>
      <c r="Y151" s="169"/>
      <c r="Z151" s="169"/>
      <c r="AA151" s="169"/>
      <c r="AB151" s="169"/>
      <c r="AC151" s="169"/>
      <c r="AD151" s="169"/>
      <c r="AE151" s="169"/>
      <c r="AF151" s="169"/>
      <c r="AG151" s="169"/>
    </row>
    <row r="152" spans="21:33" x14ac:dyDescent="0.25">
      <c r="U152" s="34">
        <v>128</v>
      </c>
      <c r="V152" s="169"/>
      <c r="W152" s="169"/>
      <c r="X152" s="169"/>
      <c r="Y152" s="169"/>
      <c r="Z152" s="169"/>
      <c r="AA152" s="169"/>
      <c r="AB152" s="169"/>
      <c r="AC152" s="169"/>
      <c r="AD152" s="169"/>
      <c r="AE152" s="169"/>
      <c r="AF152" s="169"/>
      <c r="AG152" s="169"/>
    </row>
    <row r="153" spans="21:33" x14ac:dyDescent="0.25">
      <c r="U153" s="34">
        <v>129</v>
      </c>
      <c r="V153" s="169"/>
      <c r="W153" s="169"/>
      <c r="X153" s="169"/>
      <c r="Y153" s="169"/>
      <c r="Z153" s="169"/>
      <c r="AA153" s="169"/>
      <c r="AB153" s="169"/>
      <c r="AC153" s="169"/>
      <c r="AD153" s="169"/>
      <c r="AE153" s="169"/>
      <c r="AF153" s="169"/>
      <c r="AG153" s="169"/>
    </row>
    <row r="154" spans="21:33" x14ac:dyDescent="0.25">
      <c r="U154" s="34">
        <v>130</v>
      </c>
      <c r="V154" s="169"/>
      <c r="W154" s="169"/>
      <c r="X154" s="169"/>
      <c r="Y154" s="169"/>
      <c r="Z154" s="169"/>
      <c r="AA154" s="169"/>
      <c r="AB154" s="169"/>
      <c r="AC154" s="169"/>
      <c r="AD154" s="169"/>
      <c r="AE154" s="169"/>
      <c r="AF154" s="169"/>
      <c r="AG154" s="169"/>
    </row>
    <row r="155" spans="21:33" x14ac:dyDescent="0.25">
      <c r="U155" s="34">
        <v>131</v>
      </c>
      <c r="V155" s="169"/>
      <c r="W155" s="169"/>
      <c r="X155" s="169"/>
      <c r="Y155" s="169"/>
      <c r="Z155" s="169"/>
      <c r="AA155" s="169"/>
      <c r="AB155" s="169"/>
      <c r="AC155" s="169"/>
      <c r="AD155" s="169"/>
      <c r="AE155" s="169"/>
      <c r="AF155" s="169"/>
      <c r="AG155" s="169"/>
    </row>
    <row r="156" spans="21:33" x14ac:dyDescent="0.25">
      <c r="U156" s="34">
        <v>132</v>
      </c>
      <c r="V156" s="169"/>
      <c r="W156" s="169"/>
      <c r="X156" s="169"/>
      <c r="Y156" s="169"/>
      <c r="Z156" s="169"/>
      <c r="AA156" s="169"/>
      <c r="AB156" s="169"/>
      <c r="AC156" s="169"/>
      <c r="AD156" s="169"/>
      <c r="AE156" s="169"/>
      <c r="AF156" s="169"/>
      <c r="AG156" s="169"/>
    </row>
    <row r="157" spans="21:33" x14ac:dyDescent="0.25">
      <c r="U157" s="34">
        <v>133</v>
      </c>
      <c r="V157" s="169"/>
      <c r="W157" s="169"/>
      <c r="X157" s="169"/>
      <c r="Y157" s="169"/>
      <c r="Z157" s="169"/>
      <c r="AA157" s="169"/>
      <c r="AB157" s="169"/>
      <c r="AC157" s="169"/>
      <c r="AD157" s="169"/>
      <c r="AE157" s="169"/>
      <c r="AF157" s="169"/>
      <c r="AG157" s="169"/>
    </row>
    <row r="158" spans="21:33" x14ac:dyDescent="0.25">
      <c r="U158" s="34">
        <v>134</v>
      </c>
      <c r="V158" s="169"/>
      <c r="W158" s="169"/>
      <c r="X158" s="169"/>
      <c r="Y158" s="169"/>
      <c r="Z158" s="169"/>
      <c r="AA158" s="169"/>
      <c r="AB158" s="169"/>
      <c r="AC158" s="169"/>
      <c r="AD158" s="169"/>
      <c r="AE158" s="169"/>
      <c r="AF158" s="169"/>
      <c r="AG158" s="169"/>
    </row>
    <row r="159" spans="21:33" x14ac:dyDescent="0.25">
      <c r="U159" s="34">
        <v>135</v>
      </c>
      <c r="V159" s="169"/>
      <c r="W159" s="169"/>
      <c r="X159" s="169"/>
      <c r="Y159" s="169"/>
      <c r="Z159" s="169"/>
      <c r="AA159" s="169"/>
      <c r="AB159" s="169"/>
      <c r="AC159" s="169"/>
      <c r="AD159" s="169"/>
      <c r="AE159" s="169"/>
      <c r="AF159" s="169"/>
      <c r="AG159" s="169"/>
    </row>
    <row r="160" spans="21:33" x14ac:dyDescent="0.25">
      <c r="U160" s="34">
        <v>136</v>
      </c>
      <c r="V160" s="169"/>
      <c r="W160" s="169"/>
      <c r="X160" s="169"/>
      <c r="Y160" s="169"/>
      <c r="Z160" s="169"/>
      <c r="AA160" s="169"/>
      <c r="AB160" s="169"/>
      <c r="AC160" s="169"/>
      <c r="AD160" s="169"/>
      <c r="AE160" s="169"/>
      <c r="AF160" s="169"/>
      <c r="AG160" s="169"/>
    </row>
    <row r="161" spans="21:33" x14ac:dyDescent="0.25">
      <c r="U161" s="34">
        <v>137</v>
      </c>
      <c r="V161" s="169"/>
      <c r="W161" s="169"/>
      <c r="X161" s="169"/>
      <c r="Y161" s="169"/>
      <c r="Z161" s="169"/>
      <c r="AA161" s="169"/>
      <c r="AB161" s="169"/>
      <c r="AC161" s="169"/>
      <c r="AD161" s="169"/>
      <c r="AE161" s="169"/>
      <c r="AF161" s="169"/>
      <c r="AG161" s="169"/>
    </row>
    <row r="162" spans="21:33" x14ac:dyDescent="0.25">
      <c r="U162" s="34">
        <v>138</v>
      </c>
      <c r="V162" s="169"/>
      <c r="W162" s="169"/>
      <c r="X162" s="169"/>
      <c r="Y162" s="169"/>
      <c r="Z162" s="169"/>
      <c r="AA162" s="169"/>
      <c r="AB162" s="169"/>
      <c r="AC162" s="169"/>
      <c r="AD162" s="169"/>
      <c r="AE162" s="169"/>
      <c r="AF162" s="169"/>
      <c r="AG162" s="169"/>
    </row>
    <row r="163" spans="21:33" x14ac:dyDescent="0.25">
      <c r="U163" s="34">
        <v>139</v>
      </c>
      <c r="V163" s="169"/>
      <c r="W163" s="169"/>
      <c r="X163" s="169"/>
      <c r="Y163" s="169"/>
      <c r="Z163" s="169"/>
      <c r="AA163" s="169"/>
      <c r="AB163" s="169"/>
      <c r="AC163" s="169"/>
      <c r="AD163" s="169"/>
      <c r="AE163" s="169"/>
      <c r="AF163" s="169"/>
      <c r="AG163" s="169"/>
    </row>
    <row r="164" spans="21:33" x14ac:dyDescent="0.25">
      <c r="U164" s="34">
        <v>140</v>
      </c>
      <c r="V164" s="169"/>
      <c r="W164" s="169"/>
      <c r="X164" s="169"/>
      <c r="Y164" s="169"/>
      <c r="Z164" s="169"/>
      <c r="AA164" s="169"/>
      <c r="AB164" s="169"/>
      <c r="AC164" s="169"/>
      <c r="AD164" s="169"/>
      <c r="AE164" s="169"/>
      <c r="AF164" s="169"/>
      <c r="AG164" s="169"/>
    </row>
    <row r="165" spans="21:33" x14ac:dyDescent="0.25">
      <c r="U165" s="34">
        <v>141</v>
      </c>
      <c r="V165" s="169"/>
      <c r="W165" s="169"/>
      <c r="X165" s="169"/>
      <c r="Y165" s="169"/>
      <c r="Z165" s="169"/>
      <c r="AA165" s="169"/>
      <c r="AB165" s="169"/>
      <c r="AC165" s="169"/>
      <c r="AD165" s="169"/>
      <c r="AE165" s="169"/>
      <c r="AF165" s="169"/>
      <c r="AG165" s="169"/>
    </row>
    <row r="166" spans="21:33" x14ac:dyDescent="0.25">
      <c r="U166" s="34">
        <v>142</v>
      </c>
      <c r="V166" s="169"/>
      <c r="W166" s="169"/>
      <c r="X166" s="169"/>
      <c r="Y166" s="169"/>
      <c r="Z166" s="169"/>
      <c r="AA166" s="169"/>
      <c r="AB166" s="169"/>
      <c r="AC166" s="169"/>
      <c r="AD166" s="169"/>
      <c r="AE166" s="169"/>
      <c r="AF166" s="169"/>
      <c r="AG166" s="169"/>
    </row>
    <row r="167" spans="21:33" x14ac:dyDescent="0.25">
      <c r="U167" s="34">
        <v>143</v>
      </c>
      <c r="V167" s="169"/>
      <c r="W167" s="169"/>
      <c r="X167" s="169"/>
      <c r="Y167" s="169"/>
      <c r="Z167" s="169"/>
      <c r="AA167" s="169"/>
      <c r="AB167" s="169"/>
      <c r="AC167" s="169"/>
      <c r="AD167" s="169"/>
      <c r="AE167" s="169"/>
      <c r="AF167" s="169"/>
      <c r="AG167" s="169"/>
    </row>
    <row r="168" spans="21:33" x14ac:dyDescent="0.25">
      <c r="U168" s="34">
        <v>144</v>
      </c>
      <c r="V168" s="169"/>
      <c r="W168" s="169"/>
      <c r="X168" s="169"/>
      <c r="Y168" s="169"/>
      <c r="Z168" s="169"/>
      <c r="AA168" s="169"/>
      <c r="AB168" s="169"/>
      <c r="AC168" s="169"/>
      <c r="AD168" s="169"/>
      <c r="AE168" s="169"/>
      <c r="AF168" s="169"/>
      <c r="AG168" s="169"/>
    </row>
    <row r="169" spans="21:33" x14ac:dyDescent="0.25">
      <c r="U169" s="34">
        <v>145</v>
      </c>
      <c r="V169" s="169"/>
      <c r="W169" s="169"/>
      <c r="X169" s="169"/>
      <c r="Y169" s="169"/>
      <c r="Z169" s="169"/>
      <c r="AA169" s="169"/>
      <c r="AB169" s="169"/>
      <c r="AC169" s="169"/>
      <c r="AD169" s="169"/>
      <c r="AE169" s="169"/>
      <c r="AF169" s="169"/>
      <c r="AG169" s="169"/>
    </row>
    <row r="170" spans="21:33" x14ac:dyDescent="0.25">
      <c r="U170" s="34">
        <v>146</v>
      </c>
      <c r="V170" s="169"/>
      <c r="W170" s="169"/>
      <c r="X170" s="169"/>
      <c r="Y170" s="169"/>
      <c r="Z170" s="169"/>
      <c r="AA170" s="169"/>
      <c r="AB170" s="169"/>
      <c r="AC170" s="169"/>
      <c r="AD170" s="169"/>
      <c r="AE170" s="169"/>
      <c r="AF170" s="169"/>
      <c r="AG170" s="169"/>
    </row>
    <row r="171" spans="21:33" x14ac:dyDescent="0.25">
      <c r="U171" s="34">
        <v>147</v>
      </c>
      <c r="V171" s="169"/>
      <c r="W171" s="169"/>
      <c r="X171" s="169"/>
      <c r="Y171" s="169"/>
      <c r="Z171" s="169"/>
      <c r="AA171" s="169"/>
      <c r="AB171" s="169"/>
      <c r="AC171" s="169"/>
      <c r="AD171" s="169"/>
      <c r="AE171" s="169"/>
      <c r="AF171" s="169"/>
      <c r="AG171" s="169"/>
    </row>
    <row r="172" spans="21:33" x14ac:dyDescent="0.25">
      <c r="U172" s="34">
        <v>148</v>
      </c>
      <c r="V172" s="169"/>
      <c r="W172" s="169"/>
      <c r="X172" s="169"/>
      <c r="Y172" s="169"/>
      <c r="Z172" s="169"/>
      <c r="AA172" s="169"/>
      <c r="AB172" s="169"/>
      <c r="AC172" s="169"/>
      <c r="AD172" s="169"/>
      <c r="AE172" s="169"/>
      <c r="AF172" s="169"/>
      <c r="AG172" s="169"/>
    </row>
    <row r="173" spans="21:33" x14ac:dyDescent="0.25">
      <c r="U173" s="34">
        <v>149</v>
      </c>
      <c r="V173" s="169"/>
      <c r="W173" s="169"/>
      <c r="X173" s="169"/>
      <c r="Y173" s="169"/>
      <c r="Z173" s="169"/>
      <c r="AA173" s="169"/>
      <c r="AB173" s="169"/>
      <c r="AC173" s="169"/>
      <c r="AD173" s="169"/>
      <c r="AE173" s="169"/>
      <c r="AF173" s="169"/>
      <c r="AG173" s="169"/>
    </row>
    <row r="174" spans="21:33" x14ac:dyDescent="0.25">
      <c r="U174" s="34">
        <v>150</v>
      </c>
      <c r="V174" s="169"/>
      <c r="W174" s="169"/>
      <c r="X174" s="169"/>
      <c r="Y174" s="169"/>
      <c r="Z174" s="169"/>
      <c r="AA174" s="169"/>
      <c r="AB174" s="169"/>
      <c r="AC174" s="169"/>
      <c r="AD174" s="169"/>
      <c r="AE174" s="169"/>
      <c r="AF174" s="169"/>
      <c r="AG174" s="169"/>
    </row>
    <row r="175" spans="21:33" x14ac:dyDescent="0.25">
      <c r="U175" s="34">
        <v>151</v>
      </c>
      <c r="V175" s="169"/>
      <c r="W175" s="169"/>
      <c r="X175" s="169"/>
      <c r="Y175" s="169"/>
      <c r="Z175" s="169"/>
      <c r="AA175" s="169"/>
      <c r="AB175" s="169"/>
      <c r="AC175" s="169"/>
      <c r="AD175" s="169"/>
      <c r="AE175" s="169"/>
      <c r="AF175" s="169"/>
      <c r="AG175" s="169"/>
    </row>
    <row r="176" spans="21:33" x14ac:dyDescent="0.25">
      <c r="U176" s="34">
        <v>152</v>
      </c>
      <c r="V176" s="169"/>
      <c r="W176" s="169"/>
      <c r="X176" s="169"/>
      <c r="Y176" s="169"/>
      <c r="Z176" s="169"/>
      <c r="AA176" s="169"/>
      <c r="AB176" s="169"/>
      <c r="AC176" s="169"/>
      <c r="AD176" s="169"/>
      <c r="AE176" s="169"/>
      <c r="AF176" s="169"/>
      <c r="AG176" s="169"/>
    </row>
    <row r="177" spans="21:33" x14ac:dyDescent="0.25">
      <c r="U177" s="34">
        <v>153</v>
      </c>
      <c r="V177" s="169"/>
      <c r="W177" s="169"/>
      <c r="X177" s="169"/>
      <c r="Y177" s="169"/>
      <c r="Z177" s="169"/>
      <c r="AA177" s="169"/>
      <c r="AB177" s="169"/>
      <c r="AC177" s="169"/>
      <c r="AD177" s="169"/>
      <c r="AE177" s="169"/>
      <c r="AF177" s="169"/>
      <c r="AG177" s="169"/>
    </row>
    <row r="178" spans="21:33" x14ac:dyDescent="0.25">
      <c r="U178" s="34">
        <v>154</v>
      </c>
      <c r="V178" s="169"/>
      <c r="W178" s="169"/>
      <c r="X178" s="169"/>
      <c r="Y178" s="169"/>
      <c r="Z178" s="169"/>
      <c r="AA178" s="169"/>
      <c r="AB178" s="169"/>
      <c r="AC178" s="169"/>
      <c r="AD178" s="169"/>
      <c r="AE178" s="169"/>
      <c r="AF178" s="169"/>
      <c r="AG178" s="169"/>
    </row>
    <row r="179" spans="21:33" x14ac:dyDescent="0.25">
      <c r="U179" s="34">
        <v>155</v>
      </c>
      <c r="V179" s="169"/>
      <c r="W179" s="169"/>
      <c r="X179" s="169"/>
      <c r="Y179" s="169"/>
      <c r="Z179" s="169"/>
      <c r="AA179" s="169"/>
      <c r="AB179" s="169"/>
      <c r="AC179" s="169"/>
      <c r="AD179" s="169"/>
      <c r="AE179" s="169"/>
      <c r="AF179" s="169"/>
      <c r="AG179" s="169"/>
    </row>
    <row r="180" spans="21:33" x14ac:dyDescent="0.25">
      <c r="U180" s="34">
        <v>156</v>
      </c>
      <c r="V180" s="169"/>
      <c r="W180" s="169"/>
      <c r="X180" s="169"/>
      <c r="Y180" s="169"/>
      <c r="Z180" s="169"/>
      <c r="AA180" s="169"/>
      <c r="AB180" s="169"/>
      <c r="AC180" s="169"/>
      <c r="AD180" s="169"/>
      <c r="AE180" s="169"/>
      <c r="AF180" s="169"/>
      <c r="AG180" s="169"/>
    </row>
    <row r="181" spans="21:33" x14ac:dyDescent="0.25">
      <c r="U181" s="34">
        <v>157</v>
      </c>
      <c r="V181" s="169"/>
      <c r="W181" s="169"/>
      <c r="X181" s="169"/>
      <c r="Y181" s="169"/>
      <c r="Z181" s="169"/>
      <c r="AA181" s="169"/>
      <c r="AB181" s="169"/>
      <c r="AC181" s="169"/>
      <c r="AD181" s="169"/>
      <c r="AE181" s="169"/>
      <c r="AF181" s="169"/>
      <c r="AG181" s="169"/>
    </row>
    <row r="182" spans="21:33" x14ac:dyDescent="0.25">
      <c r="U182" s="34">
        <v>158</v>
      </c>
      <c r="V182" s="169"/>
      <c r="W182" s="169"/>
      <c r="X182" s="169"/>
      <c r="Y182" s="169"/>
      <c r="Z182" s="169"/>
      <c r="AA182" s="169"/>
      <c r="AB182" s="169"/>
      <c r="AC182" s="169"/>
      <c r="AD182" s="169"/>
      <c r="AE182" s="169"/>
      <c r="AF182" s="169"/>
      <c r="AG182" s="169"/>
    </row>
    <row r="183" spans="21:33" x14ac:dyDescent="0.25">
      <c r="U183" s="34">
        <v>159</v>
      </c>
      <c r="V183" s="169"/>
      <c r="W183" s="169"/>
      <c r="X183" s="169"/>
      <c r="Y183" s="169"/>
      <c r="Z183" s="169"/>
      <c r="AA183" s="169"/>
      <c r="AB183" s="169"/>
      <c r="AC183" s="169"/>
      <c r="AD183" s="169"/>
      <c r="AE183" s="169"/>
      <c r="AF183" s="169"/>
      <c r="AG183" s="169"/>
    </row>
    <row r="184" spans="21:33" x14ac:dyDescent="0.25">
      <c r="U184" s="34">
        <v>160</v>
      </c>
      <c r="V184" s="169"/>
      <c r="W184" s="169"/>
      <c r="X184" s="169"/>
      <c r="Y184" s="169"/>
      <c r="Z184" s="169"/>
      <c r="AA184" s="169"/>
      <c r="AB184" s="169"/>
      <c r="AC184" s="169"/>
      <c r="AD184" s="169"/>
      <c r="AE184" s="169"/>
      <c r="AF184" s="169"/>
      <c r="AG184" s="169"/>
    </row>
    <row r="185" spans="21:33" x14ac:dyDescent="0.25">
      <c r="U185" s="34">
        <v>161</v>
      </c>
      <c r="V185" s="169"/>
      <c r="W185" s="169"/>
      <c r="X185" s="169"/>
      <c r="Y185" s="169"/>
      <c r="Z185" s="169"/>
      <c r="AA185" s="169"/>
      <c r="AB185" s="169"/>
      <c r="AC185" s="169"/>
      <c r="AD185" s="169"/>
      <c r="AE185" s="169"/>
      <c r="AF185" s="169"/>
      <c r="AG185" s="169"/>
    </row>
    <row r="186" spans="21:33" x14ac:dyDescent="0.25">
      <c r="U186" s="34">
        <v>162</v>
      </c>
      <c r="V186" s="169"/>
      <c r="W186" s="169"/>
      <c r="X186" s="169"/>
      <c r="Y186" s="169"/>
      <c r="Z186" s="169"/>
      <c r="AA186" s="169"/>
      <c r="AB186" s="169"/>
      <c r="AC186" s="169"/>
      <c r="AD186" s="169"/>
      <c r="AE186" s="169"/>
      <c r="AF186" s="169"/>
      <c r="AG186" s="169"/>
    </row>
    <row r="187" spans="21:33" x14ac:dyDescent="0.25">
      <c r="U187" s="34">
        <v>163</v>
      </c>
      <c r="V187" s="169"/>
      <c r="W187" s="169"/>
      <c r="X187" s="169"/>
      <c r="Y187" s="169"/>
      <c r="Z187" s="169"/>
      <c r="AA187" s="169"/>
      <c r="AB187" s="169"/>
      <c r="AC187" s="169"/>
      <c r="AD187" s="169"/>
      <c r="AE187" s="169"/>
      <c r="AF187" s="169"/>
      <c r="AG187" s="169"/>
    </row>
    <row r="188" spans="21:33" x14ac:dyDescent="0.25">
      <c r="U188" s="34">
        <v>164</v>
      </c>
      <c r="V188" s="169"/>
      <c r="W188" s="169"/>
      <c r="X188" s="169"/>
      <c r="Y188" s="169"/>
      <c r="Z188" s="169"/>
      <c r="AA188" s="169"/>
      <c r="AB188" s="169"/>
      <c r="AC188" s="169"/>
      <c r="AD188" s="169"/>
      <c r="AE188" s="169"/>
      <c r="AF188" s="169"/>
      <c r="AG188" s="169"/>
    </row>
    <row r="189" spans="21:33" x14ac:dyDescent="0.25">
      <c r="U189" s="34">
        <v>165</v>
      </c>
      <c r="V189" s="169"/>
      <c r="W189" s="169"/>
      <c r="X189" s="169"/>
      <c r="Y189" s="169"/>
      <c r="Z189" s="169"/>
      <c r="AA189" s="169"/>
      <c r="AB189" s="169"/>
      <c r="AC189" s="169"/>
      <c r="AD189" s="169"/>
      <c r="AE189" s="169"/>
      <c r="AF189" s="169"/>
      <c r="AG189" s="169"/>
    </row>
    <row r="190" spans="21:33" x14ac:dyDescent="0.25">
      <c r="U190" s="34">
        <v>166</v>
      </c>
      <c r="V190" s="169"/>
      <c r="W190" s="169"/>
      <c r="X190" s="169"/>
      <c r="Y190" s="169"/>
      <c r="Z190" s="169"/>
      <c r="AA190" s="169"/>
      <c r="AB190" s="169"/>
      <c r="AC190" s="169"/>
      <c r="AD190" s="169"/>
      <c r="AE190" s="169"/>
      <c r="AF190" s="169"/>
      <c r="AG190" s="169"/>
    </row>
    <row r="191" spans="21:33" x14ac:dyDescent="0.25">
      <c r="U191" s="34">
        <v>167</v>
      </c>
      <c r="V191" s="169"/>
      <c r="W191" s="169"/>
      <c r="X191" s="169"/>
      <c r="Y191" s="169"/>
      <c r="Z191" s="169"/>
      <c r="AA191" s="169"/>
      <c r="AB191" s="169"/>
      <c r="AC191" s="169"/>
      <c r="AD191" s="169"/>
      <c r="AE191" s="169"/>
      <c r="AF191" s="169"/>
      <c r="AG191" s="169"/>
    </row>
    <row r="192" spans="21:33" x14ac:dyDescent="0.25">
      <c r="U192" s="34">
        <v>168</v>
      </c>
      <c r="V192" s="169"/>
      <c r="W192" s="169"/>
      <c r="X192" s="169"/>
      <c r="Y192" s="169"/>
      <c r="Z192" s="169"/>
      <c r="AA192" s="169"/>
      <c r="AB192" s="169"/>
      <c r="AC192" s="169"/>
      <c r="AD192" s="169"/>
      <c r="AE192" s="169"/>
      <c r="AF192" s="169"/>
      <c r="AG192" s="169"/>
    </row>
    <row r="193" spans="21:33" x14ac:dyDescent="0.25">
      <c r="U193" s="34">
        <v>169</v>
      </c>
      <c r="V193" s="169"/>
      <c r="W193" s="169"/>
      <c r="X193" s="169"/>
      <c r="Y193" s="169"/>
      <c r="Z193" s="169"/>
      <c r="AA193" s="169"/>
      <c r="AB193" s="169"/>
      <c r="AC193" s="169"/>
      <c r="AD193" s="169"/>
      <c r="AE193" s="169"/>
      <c r="AF193" s="169"/>
      <c r="AG193" s="169"/>
    </row>
    <row r="194" spans="21:33" x14ac:dyDescent="0.25">
      <c r="U194" s="34">
        <v>170</v>
      </c>
      <c r="V194" s="169"/>
      <c r="W194" s="169"/>
      <c r="X194" s="169"/>
      <c r="Y194" s="169"/>
      <c r="Z194" s="169"/>
      <c r="AA194" s="169"/>
      <c r="AB194" s="169"/>
      <c r="AC194" s="169"/>
      <c r="AD194" s="169"/>
      <c r="AE194" s="169"/>
      <c r="AF194" s="169"/>
      <c r="AG194" s="169"/>
    </row>
    <row r="195" spans="21:33" x14ac:dyDescent="0.25">
      <c r="U195" s="34">
        <v>171</v>
      </c>
      <c r="V195" s="169"/>
      <c r="W195" s="169"/>
      <c r="X195" s="169"/>
      <c r="Y195" s="169"/>
      <c r="Z195" s="169"/>
      <c r="AA195" s="169"/>
      <c r="AB195" s="169"/>
      <c r="AC195" s="169"/>
      <c r="AD195" s="169"/>
      <c r="AE195" s="169"/>
      <c r="AF195" s="169"/>
      <c r="AG195" s="169"/>
    </row>
    <row r="196" spans="21:33" x14ac:dyDescent="0.25">
      <c r="U196" s="34">
        <v>172</v>
      </c>
      <c r="V196" s="169"/>
      <c r="W196" s="169"/>
      <c r="X196" s="169"/>
      <c r="Y196" s="169"/>
      <c r="Z196" s="169"/>
      <c r="AA196" s="169"/>
      <c r="AB196" s="169"/>
      <c r="AC196" s="169"/>
      <c r="AD196" s="169"/>
      <c r="AE196" s="169"/>
      <c r="AF196" s="169"/>
      <c r="AG196" s="169"/>
    </row>
    <row r="197" spans="21:33" x14ac:dyDescent="0.25">
      <c r="U197" s="34">
        <v>173</v>
      </c>
      <c r="V197" s="169"/>
      <c r="W197" s="169"/>
      <c r="X197" s="169"/>
      <c r="Y197" s="169"/>
      <c r="Z197" s="169"/>
      <c r="AA197" s="169"/>
      <c r="AB197" s="169"/>
      <c r="AC197" s="169"/>
      <c r="AD197" s="169"/>
      <c r="AE197" s="169"/>
      <c r="AF197" s="169"/>
      <c r="AG197" s="169"/>
    </row>
    <row r="198" spans="21:33" x14ac:dyDescent="0.25">
      <c r="U198" s="34">
        <v>174</v>
      </c>
      <c r="V198" s="169"/>
      <c r="W198" s="169"/>
      <c r="X198" s="169"/>
      <c r="Y198" s="169"/>
      <c r="Z198" s="169"/>
      <c r="AA198" s="169"/>
      <c r="AB198" s="169"/>
      <c r="AC198" s="169"/>
      <c r="AD198" s="169"/>
      <c r="AE198" s="169"/>
      <c r="AF198" s="169"/>
      <c r="AG198" s="169"/>
    </row>
    <row r="199" spans="21:33" x14ac:dyDescent="0.25">
      <c r="U199" s="34">
        <v>175</v>
      </c>
      <c r="V199" s="169"/>
      <c r="W199" s="169"/>
      <c r="X199" s="169"/>
      <c r="Y199" s="169"/>
      <c r="Z199" s="169"/>
      <c r="AA199" s="169"/>
      <c r="AB199" s="169"/>
      <c r="AC199" s="169"/>
      <c r="AD199" s="169"/>
      <c r="AE199" s="169"/>
      <c r="AF199" s="169"/>
      <c r="AG199" s="169"/>
    </row>
    <row r="200" spans="21:33" x14ac:dyDescent="0.25">
      <c r="U200" s="34">
        <v>176</v>
      </c>
      <c r="V200" s="169"/>
      <c r="W200" s="169"/>
      <c r="X200" s="169"/>
      <c r="Y200" s="169"/>
      <c r="Z200" s="169"/>
      <c r="AA200" s="169"/>
      <c r="AB200" s="169"/>
      <c r="AC200" s="169"/>
      <c r="AD200" s="169"/>
      <c r="AE200" s="169"/>
      <c r="AF200" s="169"/>
      <c r="AG200" s="169"/>
    </row>
    <row r="201" spans="21:33" x14ac:dyDescent="0.25">
      <c r="U201" s="34">
        <v>177</v>
      </c>
      <c r="V201" s="169"/>
      <c r="W201" s="169"/>
      <c r="X201" s="169"/>
      <c r="Y201" s="169"/>
      <c r="Z201" s="169"/>
      <c r="AA201" s="169"/>
      <c r="AB201" s="169"/>
      <c r="AC201" s="169"/>
      <c r="AD201" s="169"/>
      <c r="AE201" s="169"/>
      <c r="AF201" s="169"/>
      <c r="AG201" s="169"/>
    </row>
    <row r="202" spans="21:33" x14ac:dyDescent="0.25">
      <c r="U202" s="34">
        <v>178</v>
      </c>
      <c r="V202" s="169"/>
      <c r="W202" s="169"/>
      <c r="X202" s="169"/>
      <c r="Y202" s="169"/>
      <c r="Z202" s="169"/>
      <c r="AA202" s="169"/>
      <c r="AB202" s="169"/>
      <c r="AC202" s="169"/>
      <c r="AD202" s="169"/>
      <c r="AE202" s="169"/>
      <c r="AF202" s="169"/>
      <c r="AG202" s="169"/>
    </row>
    <row r="203" spans="21:33" x14ac:dyDescent="0.25">
      <c r="U203" s="34">
        <v>179</v>
      </c>
      <c r="V203" s="169"/>
      <c r="W203" s="169"/>
      <c r="X203" s="169"/>
      <c r="Y203" s="169"/>
      <c r="Z203" s="169"/>
      <c r="AA203" s="169"/>
      <c r="AB203" s="169"/>
      <c r="AC203" s="169"/>
      <c r="AD203" s="169"/>
      <c r="AE203" s="169"/>
      <c r="AF203" s="169"/>
      <c r="AG203" s="169"/>
    </row>
    <row r="204" spans="21:33" x14ac:dyDescent="0.25">
      <c r="U204" s="34">
        <v>180</v>
      </c>
      <c r="V204" s="169"/>
      <c r="W204" s="169"/>
      <c r="X204" s="169"/>
      <c r="Y204" s="169"/>
      <c r="Z204" s="169"/>
      <c r="AA204" s="169"/>
      <c r="AB204" s="169"/>
      <c r="AC204" s="169"/>
      <c r="AD204" s="169"/>
      <c r="AE204" s="169"/>
      <c r="AF204" s="169"/>
      <c r="AG204" s="169"/>
    </row>
    <row r="205" spans="21:33" x14ac:dyDescent="0.25">
      <c r="U205" s="34">
        <v>181</v>
      </c>
      <c r="V205" s="169"/>
      <c r="W205" s="169"/>
      <c r="X205" s="169"/>
      <c r="Y205" s="169"/>
      <c r="Z205" s="169"/>
      <c r="AA205" s="169"/>
      <c r="AB205" s="169"/>
      <c r="AC205" s="169"/>
      <c r="AD205" s="169"/>
      <c r="AE205" s="169"/>
      <c r="AF205" s="169"/>
      <c r="AG205" s="169"/>
    </row>
    <row r="206" spans="21:33" x14ac:dyDescent="0.25">
      <c r="U206" s="34">
        <v>182</v>
      </c>
      <c r="V206" s="169"/>
      <c r="W206" s="169"/>
      <c r="X206" s="169"/>
      <c r="Y206" s="169"/>
      <c r="Z206" s="169"/>
      <c r="AA206" s="169"/>
      <c r="AB206" s="169"/>
      <c r="AC206" s="169"/>
      <c r="AD206" s="169"/>
      <c r="AE206" s="169"/>
      <c r="AF206" s="169"/>
      <c r="AG206" s="169"/>
    </row>
    <row r="207" spans="21:33" x14ac:dyDescent="0.25">
      <c r="U207" s="34">
        <v>183</v>
      </c>
      <c r="V207" s="169"/>
      <c r="W207" s="169"/>
      <c r="X207" s="169"/>
      <c r="Y207" s="169"/>
      <c r="Z207" s="169"/>
      <c r="AA207" s="169"/>
      <c r="AB207" s="169"/>
      <c r="AC207" s="169"/>
      <c r="AD207" s="169"/>
      <c r="AE207" s="169"/>
      <c r="AF207" s="169"/>
      <c r="AG207" s="169"/>
    </row>
    <row r="208" spans="21:33" x14ac:dyDescent="0.25">
      <c r="U208" s="34">
        <v>184</v>
      </c>
      <c r="V208" s="169"/>
      <c r="W208" s="169"/>
      <c r="X208" s="169"/>
      <c r="Y208" s="169"/>
      <c r="Z208" s="169"/>
      <c r="AA208" s="169"/>
      <c r="AB208" s="169"/>
      <c r="AC208" s="169"/>
      <c r="AD208" s="169"/>
      <c r="AE208" s="169"/>
      <c r="AF208" s="169"/>
      <c r="AG208" s="169"/>
    </row>
    <row r="209" spans="21:33" x14ac:dyDescent="0.25">
      <c r="U209" s="34">
        <v>185</v>
      </c>
      <c r="V209" s="169"/>
      <c r="W209" s="169"/>
      <c r="X209" s="169"/>
      <c r="Y209" s="169"/>
      <c r="Z209" s="169"/>
      <c r="AA209" s="169"/>
      <c r="AB209" s="169"/>
      <c r="AC209" s="169"/>
      <c r="AD209" s="169"/>
      <c r="AE209" s="169"/>
      <c r="AF209" s="169"/>
      <c r="AG209" s="169"/>
    </row>
    <row r="210" spans="21:33" x14ac:dyDescent="0.25">
      <c r="U210" s="34">
        <v>186</v>
      </c>
      <c r="V210" s="169"/>
      <c r="W210" s="169"/>
      <c r="X210" s="169"/>
      <c r="Y210" s="169"/>
      <c r="Z210" s="169"/>
      <c r="AA210" s="169"/>
      <c r="AB210" s="169"/>
      <c r="AC210" s="169"/>
      <c r="AD210" s="169"/>
      <c r="AE210" s="169"/>
      <c r="AF210" s="169"/>
      <c r="AG210" s="169"/>
    </row>
    <row r="211" spans="21:33" x14ac:dyDescent="0.25">
      <c r="U211" s="34">
        <v>187</v>
      </c>
      <c r="V211" s="169"/>
      <c r="W211" s="169"/>
      <c r="X211" s="169"/>
      <c r="Y211" s="169"/>
      <c r="Z211" s="169"/>
      <c r="AA211" s="169"/>
      <c r="AB211" s="169"/>
      <c r="AC211" s="169"/>
      <c r="AD211" s="169"/>
      <c r="AE211" s="169"/>
      <c r="AF211" s="169"/>
      <c r="AG211" s="169"/>
    </row>
    <row r="212" spans="21:33" x14ac:dyDescent="0.25">
      <c r="U212" s="34">
        <v>188</v>
      </c>
      <c r="V212" s="169"/>
      <c r="W212" s="169"/>
      <c r="X212" s="169"/>
      <c r="Y212" s="169"/>
      <c r="Z212" s="169"/>
      <c r="AA212" s="169"/>
      <c r="AB212" s="169"/>
      <c r="AC212" s="169"/>
      <c r="AD212" s="169"/>
      <c r="AE212" s="169"/>
      <c r="AF212" s="169"/>
      <c r="AG212" s="169"/>
    </row>
    <row r="213" spans="21:33" x14ac:dyDescent="0.25">
      <c r="U213" s="34">
        <v>189</v>
      </c>
      <c r="V213" s="169"/>
      <c r="W213" s="169"/>
      <c r="X213" s="169"/>
      <c r="Y213" s="169"/>
      <c r="Z213" s="169"/>
      <c r="AA213" s="169"/>
      <c r="AB213" s="169"/>
      <c r="AC213" s="169"/>
      <c r="AD213" s="169"/>
      <c r="AE213" s="169"/>
      <c r="AF213" s="169"/>
      <c r="AG213" s="169"/>
    </row>
    <row r="214" spans="21:33" x14ac:dyDescent="0.25">
      <c r="U214" s="34">
        <v>190</v>
      </c>
      <c r="V214" s="169"/>
      <c r="W214" s="169"/>
      <c r="X214" s="169"/>
      <c r="Y214" s="169"/>
      <c r="Z214" s="169"/>
      <c r="AA214" s="169"/>
      <c r="AB214" s="169"/>
      <c r="AC214" s="169"/>
      <c r="AD214" s="169"/>
      <c r="AE214" s="169"/>
      <c r="AF214" s="169"/>
      <c r="AG214" s="169"/>
    </row>
    <row r="215" spans="21:33" x14ac:dyDescent="0.25">
      <c r="U215" s="34">
        <v>191</v>
      </c>
      <c r="V215" s="169"/>
      <c r="W215" s="169"/>
      <c r="X215" s="169"/>
      <c r="Y215" s="169"/>
      <c r="Z215" s="169"/>
      <c r="AA215" s="169"/>
      <c r="AB215" s="169"/>
      <c r="AC215" s="169"/>
      <c r="AD215" s="169"/>
      <c r="AE215" s="169"/>
      <c r="AF215" s="169"/>
      <c r="AG215" s="169"/>
    </row>
    <row r="216" spans="21:33" x14ac:dyDescent="0.25">
      <c r="U216" s="34">
        <v>192</v>
      </c>
      <c r="V216" s="169"/>
      <c r="W216" s="169"/>
      <c r="X216" s="169"/>
      <c r="Y216" s="169"/>
      <c r="Z216" s="169"/>
      <c r="AA216" s="169"/>
      <c r="AB216" s="169"/>
      <c r="AC216" s="169"/>
      <c r="AD216" s="169"/>
      <c r="AE216" s="169"/>
      <c r="AF216" s="169"/>
      <c r="AG216" s="169"/>
    </row>
    <row r="217" spans="21:33" x14ac:dyDescent="0.25">
      <c r="U217" s="34">
        <v>193</v>
      </c>
      <c r="V217" s="169"/>
      <c r="W217" s="169"/>
      <c r="X217" s="169"/>
      <c r="Y217" s="169"/>
      <c r="Z217" s="169"/>
      <c r="AA217" s="169"/>
      <c r="AB217" s="169"/>
      <c r="AC217" s="169"/>
      <c r="AD217" s="169"/>
      <c r="AE217" s="169"/>
      <c r="AF217" s="169"/>
      <c r="AG217" s="169"/>
    </row>
    <row r="218" spans="21:33" x14ac:dyDescent="0.25">
      <c r="U218" s="34">
        <v>194</v>
      </c>
      <c r="V218" s="169"/>
      <c r="W218" s="169"/>
      <c r="X218" s="169"/>
      <c r="Y218" s="169"/>
      <c r="Z218" s="169"/>
      <c r="AA218" s="169"/>
      <c r="AB218" s="169"/>
      <c r="AC218" s="169"/>
      <c r="AD218" s="169"/>
      <c r="AE218" s="169"/>
      <c r="AF218" s="169"/>
      <c r="AG218" s="169"/>
    </row>
    <row r="219" spans="21:33" x14ac:dyDescent="0.25">
      <c r="U219" s="34">
        <v>195</v>
      </c>
      <c r="V219" s="169"/>
      <c r="W219" s="169"/>
      <c r="X219" s="169"/>
      <c r="Y219" s="169"/>
      <c r="Z219" s="169"/>
      <c r="AA219" s="169"/>
      <c r="AB219" s="169"/>
      <c r="AC219" s="169"/>
      <c r="AD219" s="169"/>
      <c r="AE219" s="169"/>
      <c r="AF219" s="169"/>
      <c r="AG219" s="169"/>
    </row>
    <row r="220" spans="21:33" x14ac:dyDescent="0.25">
      <c r="U220" s="34">
        <v>196</v>
      </c>
      <c r="V220" s="169"/>
      <c r="W220" s="169"/>
      <c r="X220" s="169"/>
      <c r="Y220" s="169"/>
      <c r="Z220" s="169"/>
      <c r="AA220" s="169"/>
      <c r="AB220" s="169"/>
      <c r="AC220" s="169"/>
      <c r="AD220" s="169"/>
      <c r="AE220" s="169"/>
      <c r="AF220" s="169"/>
      <c r="AG220" s="169"/>
    </row>
    <row r="221" spans="21:33" x14ac:dyDescent="0.25">
      <c r="U221" s="34">
        <v>197</v>
      </c>
      <c r="V221" s="169"/>
      <c r="W221" s="169"/>
      <c r="X221" s="169"/>
      <c r="Y221" s="169"/>
      <c r="Z221" s="169"/>
      <c r="AA221" s="169"/>
      <c r="AB221" s="169"/>
      <c r="AC221" s="169"/>
      <c r="AD221" s="169"/>
      <c r="AE221" s="169"/>
      <c r="AF221" s="169"/>
      <c r="AG221" s="169"/>
    </row>
    <row r="222" spans="21:33" x14ac:dyDescent="0.25">
      <c r="U222" s="34">
        <v>198</v>
      </c>
      <c r="V222" s="169"/>
      <c r="W222" s="169"/>
      <c r="X222" s="169"/>
      <c r="Y222" s="169"/>
      <c r="Z222" s="169"/>
      <c r="AA222" s="169"/>
      <c r="AB222" s="169"/>
      <c r="AC222" s="169"/>
      <c r="AD222" s="169"/>
      <c r="AE222" s="169"/>
      <c r="AF222" s="169"/>
      <c r="AG222" s="169"/>
    </row>
    <row r="223" spans="21:33" x14ac:dyDescent="0.25">
      <c r="U223" s="34">
        <v>199</v>
      </c>
      <c r="V223" s="169"/>
      <c r="W223" s="169"/>
      <c r="X223" s="169"/>
      <c r="Y223" s="169"/>
      <c r="Z223" s="169"/>
      <c r="AA223" s="169"/>
      <c r="AB223" s="169"/>
      <c r="AC223" s="169"/>
      <c r="AD223" s="169"/>
      <c r="AE223" s="169"/>
      <c r="AF223" s="169"/>
      <c r="AG223" s="169"/>
    </row>
    <row r="224" spans="21:33" x14ac:dyDescent="0.25">
      <c r="U224" s="34">
        <v>200</v>
      </c>
      <c r="V224" s="169"/>
      <c r="W224" s="169"/>
      <c r="X224" s="169"/>
      <c r="Y224" s="169"/>
      <c r="Z224" s="169"/>
      <c r="AA224" s="169"/>
      <c r="AB224" s="169"/>
      <c r="AC224" s="169"/>
      <c r="AD224" s="169"/>
      <c r="AE224" s="169"/>
      <c r="AF224" s="169"/>
      <c r="AG224" s="169"/>
    </row>
    <row r="225" spans="21:33" x14ac:dyDescent="0.25">
      <c r="U225" s="34">
        <v>201</v>
      </c>
      <c r="V225" s="169"/>
      <c r="W225" s="169"/>
      <c r="X225" s="169"/>
      <c r="Y225" s="169"/>
      <c r="Z225" s="169"/>
      <c r="AA225" s="169"/>
      <c r="AB225" s="169"/>
      <c r="AC225" s="169"/>
      <c r="AD225" s="169"/>
      <c r="AE225" s="169"/>
      <c r="AF225" s="169"/>
      <c r="AG225" s="169"/>
    </row>
    <row r="226" spans="21:33" x14ac:dyDescent="0.25">
      <c r="U226" s="34">
        <v>202</v>
      </c>
      <c r="V226" s="169"/>
      <c r="W226" s="169"/>
      <c r="X226" s="169"/>
      <c r="Y226" s="169"/>
      <c r="Z226" s="169"/>
      <c r="AA226" s="169"/>
      <c r="AB226" s="169"/>
      <c r="AC226" s="169"/>
      <c r="AD226" s="169"/>
      <c r="AE226" s="169"/>
      <c r="AF226" s="169"/>
      <c r="AG226" s="169"/>
    </row>
    <row r="227" spans="21:33" x14ac:dyDescent="0.25">
      <c r="U227" s="34">
        <v>203</v>
      </c>
      <c r="V227" s="169"/>
      <c r="W227" s="169"/>
      <c r="X227" s="169"/>
      <c r="Y227" s="169"/>
      <c r="Z227" s="169"/>
      <c r="AA227" s="169"/>
      <c r="AB227" s="169"/>
      <c r="AC227" s="169"/>
      <c r="AD227" s="169"/>
      <c r="AE227" s="169"/>
      <c r="AF227" s="169"/>
      <c r="AG227" s="169"/>
    </row>
    <row r="228" spans="21:33" x14ac:dyDescent="0.25">
      <c r="U228" s="34">
        <v>204</v>
      </c>
      <c r="V228" s="169"/>
      <c r="W228" s="169"/>
      <c r="X228" s="169"/>
      <c r="Y228" s="169"/>
      <c r="Z228" s="169"/>
      <c r="AA228" s="169"/>
      <c r="AB228" s="169"/>
      <c r="AC228" s="169"/>
      <c r="AD228" s="169"/>
      <c r="AE228" s="169"/>
      <c r="AF228" s="169"/>
      <c r="AG228" s="169"/>
    </row>
    <row r="229" spans="21:33" x14ac:dyDescent="0.25">
      <c r="U229" s="34">
        <v>205</v>
      </c>
      <c r="V229" s="169"/>
      <c r="W229" s="169"/>
      <c r="X229" s="169"/>
      <c r="Y229" s="169"/>
      <c r="Z229" s="169"/>
      <c r="AA229" s="169"/>
      <c r="AB229" s="169"/>
      <c r="AC229" s="169"/>
      <c r="AD229" s="169"/>
      <c r="AE229" s="169"/>
      <c r="AF229" s="169"/>
      <c r="AG229" s="169"/>
    </row>
    <row r="230" spans="21:33" x14ac:dyDescent="0.25">
      <c r="U230" s="34">
        <v>206</v>
      </c>
      <c r="V230" s="169"/>
      <c r="W230" s="169"/>
      <c r="X230" s="169"/>
      <c r="Y230" s="169"/>
      <c r="Z230" s="169"/>
      <c r="AA230" s="169"/>
      <c r="AB230" s="169"/>
      <c r="AC230" s="169"/>
      <c r="AD230" s="169"/>
      <c r="AE230" s="169"/>
      <c r="AF230" s="169"/>
      <c r="AG230" s="169"/>
    </row>
    <row r="231" spans="21:33" x14ac:dyDescent="0.25">
      <c r="U231" s="34">
        <v>207</v>
      </c>
      <c r="V231" s="169"/>
      <c r="W231" s="169"/>
      <c r="X231" s="169"/>
      <c r="Y231" s="169"/>
      <c r="Z231" s="169"/>
      <c r="AA231" s="169"/>
      <c r="AB231" s="169"/>
      <c r="AC231" s="169"/>
      <c r="AD231" s="169"/>
      <c r="AE231" s="169"/>
      <c r="AF231" s="169"/>
      <c r="AG231" s="169"/>
    </row>
    <row r="232" spans="21:33" x14ac:dyDescent="0.25">
      <c r="U232" s="34">
        <v>208</v>
      </c>
      <c r="V232" s="169"/>
      <c r="W232" s="169"/>
      <c r="X232" s="169"/>
      <c r="Y232" s="169"/>
      <c r="Z232" s="169"/>
      <c r="AA232" s="169"/>
      <c r="AB232" s="169"/>
      <c r="AC232" s="169"/>
      <c r="AD232" s="169"/>
      <c r="AE232" s="169"/>
      <c r="AF232" s="169"/>
      <c r="AG232" s="169"/>
    </row>
    <row r="233" spans="21:33" x14ac:dyDescent="0.25">
      <c r="U233" s="34">
        <v>209</v>
      </c>
      <c r="V233" s="169"/>
      <c r="W233" s="169"/>
      <c r="X233" s="169"/>
      <c r="Y233" s="169"/>
      <c r="Z233" s="169"/>
      <c r="AA233" s="169"/>
      <c r="AB233" s="169"/>
      <c r="AC233" s="169"/>
      <c r="AD233" s="169"/>
      <c r="AE233" s="169"/>
      <c r="AF233" s="169"/>
      <c r="AG233" s="169"/>
    </row>
    <row r="234" spans="21:33" x14ac:dyDescent="0.25">
      <c r="U234" s="34">
        <v>210</v>
      </c>
      <c r="V234" s="169"/>
      <c r="W234" s="169"/>
      <c r="X234" s="169"/>
      <c r="Y234" s="169"/>
      <c r="Z234" s="169"/>
      <c r="AA234" s="169"/>
      <c r="AB234" s="169"/>
      <c r="AC234" s="169"/>
      <c r="AD234" s="169"/>
      <c r="AE234" s="169"/>
      <c r="AF234" s="169"/>
      <c r="AG234" s="169"/>
    </row>
    <row r="235" spans="21:33" x14ac:dyDescent="0.25">
      <c r="U235" s="34">
        <v>211</v>
      </c>
      <c r="V235" s="169"/>
      <c r="W235" s="169"/>
      <c r="X235" s="169"/>
      <c r="Y235" s="169"/>
      <c r="Z235" s="169"/>
      <c r="AA235" s="169"/>
      <c r="AB235" s="169"/>
      <c r="AC235" s="169"/>
      <c r="AD235" s="169"/>
      <c r="AE235" s="169"/>
      <c r="AF235" s="169"/>
      <c r="AG235" s="169"/>
    </row>
    <row r="236" spans="21:33" x14ac:dyDescent="0.25">
      <c r="U236" s="34">
        <v>212</v>
      </c>
      <c r="V236" s="169"/>
      <c r="W236" s="169"/>
      <c r="X236" s="169"/>
      <c r="Y236" s="169"/>
      <c r="Z236" s="169"/>
      <c r="AA236" s="169"/>
      <c r="AB236" s="169"/>
      <c r="AC236" s="169"/>
      <c r="AD236" s="169"/>
      <c r="AE236" s="169"/>
      <c r="AF236" s="169"/>
      <c r="AG236" s="169"/>
    </row>
    <row r="237" spans="21:33" x14ac:dyDescent="0.25">
      <c r="U237" s="34">
        <v>213</v>
      </c>
      <c r="V237" s="169"/>
      <c r="W237" s="169"/>
      <c r="X237" s="169"/>
      <c r="Y237" s="169"/>
      <c r="Z237" s="169"/>
      <c r="AA237" s="169"/>
      <c r="AB237" s="169"/>
      <c r="AC237" s="169"/>
      <c r="AD237" s="169"/>
      <c r="AE237" s="169"/>
      <c r="AF237" s="169"/>
      <c r="AG237" s="169"/>
    </row>
    <row r="238" spans="21:33" x14ac:dyDescent="0.25">
      <c r="U238" s="34">
        <v>214</v>
      </c>
      <c r="V238" s="169"/>
      <c r="W238" s="169"/>
      <c r="X238" s="169"/>
      <c r="Y238" s="169"/>
      <c r="Z238" s="169"/>
      <c r="AA238" s="169"/>
      <c r="AB238" s="169"/>
      <c r="AC238" s="169"/>
      <c r="AD238" s="169"/>
      <c r="AE238" s="169"/>
      <c r="AF238" s="169"/>
      <c r="AG238" s="169"/>
    </row>
    <row r="239" spans="21:33" x14ac:dyDescent="0.25">
      <c r="U239" s="34">
        <v>215</v>
      </c>
      <c r="V239" s="169"/>
      <c r="W239" s="169"/>
      <c r="X239" s="169"/>
      <c r="Y239" s="169"/>
      <c r="Z239" s="169"/>
      <c r="AA239" s="169"/>
      <c r="AB239" s="169"/>
      <c r="AC239" s="169"/>
      <c r="AD239" s="169"/>
      <c r="AE239" s="169"/>
      <c r="AF239" s="169"/>
      <c r="AG239" s="169"/>
    </row>
    <row r="240" spans="21:33" x14ac:dyDescent="0.25">
      <c r="U240" s="34">
        <v>216</v>
      </c>
      <c r="V240" s="169"/>
      <c r="W240" s="169"/>
      <c r="X240" s="169"/>
      <c r="Y240" s="169"/>
      <c r="Z240" s="169"/>
      <c r="AA240" s="169"/>
      <c r="AB240" s="169"/>
      <c r="AC240" s="169"/>
      <c r="AD240" s="169"/>
      <c r="AE240" s="169"/>
      <c r="AF240" s="169"/>
      <c r="AG240" s="169"/>
    </row>
    <row r="241" spans="21:33" x14ac:dyDescent="0.25">
      <c r="U241" s="34">
        <v>217</v>
      </c>
      <c r="V241" s="169"/>
      <c r="W241" s="169"/>
      <c r="X241" s="169"/>
      <c r="Y241" s="169"/>
      <c r="Z241" s="169"/>
      <c r="AA241" s="169"/>
      <c r="AB241" s="169"/>
      <c r="AC241" s="169"/>
      <c r="AD241" s="169"/>
      <c r="AE241" s="169"/>
      <c r="AF241" s="169"/>
      <c r="AG241" s="169"/>
    </row>
    <row r="242" spans="21:33" x14ac:dyDescent="0.25">
      <c r="U242" s="34">
        <v>218</v>
      </c>
      <c r="V242" s="169"/>
      <c r="W242" s="169"/>
      <c r="X242" s="169"/>
      <c r="Y242" s="169"/>
      <c r="Z242" s="169"/>
      <c r="AA242" s="169"/>
      <c r="AB242" s="169"/>
      <c r="AC242" s="169"/>
      <c r="AD242" s="169"/>
      <c r="AE242" s="169"/>
      <c r="AF242" s="169"/>
      <c r="AG242" s="169"/>
    </row>
    <row r="243" spans="21:33" x14ac:dyDescent="0.25">
      <c r="U243" s="34">
        <v>219</v>
      </c>
      <c r="V243" s="169"/>
      <c r="W243" s="169"/>
      <c r="X243" s="169"/>
      <c r="Y243" s="169"/>
      <c r="Z243" s="169"/>
      <c r="AA243" s="169"/>
      <c r="AB243" s="169"/>
      <c r="AC243" s="169"/>
      <c r="AD243" s="169"/>
      <c r="AE243" s="169"/>
      <c r="AF243" s="169"/>
      <c r="AG243" s="169"/>
    </row>
    <row r="244" spans="21:33" x14ac:dyDescent="0.25">
      <c r="U244" s="34">
        <v>220</v>
      </c>
      <c r="V244" s="169"/>
      <c r="W244" s="169"/>
      <c r="X244" s="169"/>
      <c r="Y244" s="169"/>
      <c r="Z244" s="169"/>
      <c r="AA244" s="169"/>
      <c r="AB244" s="169"/>
      <c r="AC244" s="169"/>
      <c r="AD244" s="169"/>
      <c r="AE244" s="169"/>
      <c r="AF244" s="169"/>
      <c r="AG244" s="169"/>
    </row>
    <row r="245" spans="21:33" x14ac:dyDescent="0.25">
      <c r="U245" s="34">
        <v>221</v>
      </c>
      <c r="V245" s="169"/>
      <c r="W245" s="169"/>
      <c r="X245" s="169"/>
      <c r="Y245" s="169"/>
      <c r="Z245" s="169"/>
      <c r="AA245" s="169"/>
      <c r="AB245" s="169"/>
      <c r="AC245" s="169"/>
      <c r="AD245" s="169"/>
      <c r="AE245" s="169"/>
      <c r="AF245" s="169"/>
      <c r="AG245" s="169"/>
    </row>
    <row r="246" spans="21:33" x14ac:dyDescent="0.25">
      <c r="U246" s="34">
        <v>222</v>
      </c>
      <c r="V246" s="169"/>
      <c r="W246" s="169"/>
      <c r="X246" s="169"/>
      <c r="Y246" s="169"/>
      <c r="Z246" s="169"/>
      <c r="AA246" s="169"/>
      <c r="AB246" s="169"/>
      <c r="AC246" s="169"/>
      <c r="AD246" s="169"/>
      <c r="AE246" s="169"/>
      <c r="AF246" s="169"/>
      <c r="AG246" s="169"/>
    </row>
    <row r="247" spans="21:33" x14ac:dyDescent="0.25">
      <c r="U247" s="34">
        <v>223</v>
      </c>
      <c r="V247" s="169"/>
      <c r="W247" s="169"/>
      <c r="X247" s="169"/>
      <c r="Y247" s="169"/>
      <c r="Z247" s="169"/>
      <c r="AA247" s="169"/>
      <c r="AB247" s="169"/>
      <c r="AC247" s="169"/>
      <c r="AD247" s="169"/>
      <c r="AE247" s="169"/>
      <c r="AF247" s="169"/>
      <c r="AG247" s="169"/>
    </row>
    <row r="248" spans="21:33" x14ac:dyDescent="0.25">
      <c r="U248" s="34">
        <v>224</v>
      </c>
      <c r="V248" s="169"/>
      <c r="W248" s="169"/>
      <c r="X248" s="169"/>
      <c r="Y248" s="169"/>
      <c r="Z248" s="169"/>
      <c r="AA248" s="169"/>
      <c r="AB248" s="169"/>
      <c r="AC248" s="169"/>
      <c r="AD248" s="169"/>
      <c r="AE248" s="169"/>
      <c r="AF248" s="169"/>
      <c r="AG248" s="169"/>
    </row>
    <row r="249" spans="21:33" x14ac:dyDescent="0.25">
      <c r="U249" s="34">
        <v>225</v>
      </c>
      <c r="V249" s="169"/>
      <c r="W249" s="169"/>
      <c r="X249" s="169"/>
      <c r="Y249" s="169"/>
      <c r="Z249" s="169"/>
      <c r="AA249" s="169"/>
      <c r="AB249" s="169"/>
      <c r="AC249" s="169"/>
      <c r="AD249" s="169"/>
      <c r="AE249" s="169"/>
      <c r="AF249" s="169"/>
      <c r="AG249" s="169"/>
    </row>
    <row r="250" spans="21:33" x14ac:dyDescent="0.25">
      <c r="U250" s="34">
        <v>226</v>
      </c>
      <c r="V250" s="169"/>
      <c r="W250" s="169"/>
      <c r="X250" s="169"/>
      <c r="Y250" s="169"/>
      <c r="Z250" s="169"/>
      <c r="AA250" s="169"/>
      <c r="AB250" s="169"/>
      <c r="AC250" s="169"/>
      <c r="AD250" s="169"/>
      <c r="AE250" s="169"/>
      <c r="AF250" s="169"/>
      <c r="AG250" s="169"/>
    </row>
    <row r="251" spans="21:33" x14ac:dyDescent="0.25">
      <c r="U251" s="34">
        <v>227</v>
      </c>
      <c r="V251" s="169"/>
      <c r="W251" s="169"/>
      <c r="X251" s="169"/>
      <c r="Y251" s="169"/>
      <c r="Z251" s="169"/>
      <c r="AA251" s="169"/>
      <c r="AB251" s="169"/>
      <c r="AC251" s="169"/>
      <c r="AD251" s="169"/>
      <c r="AE251" s="169"/>
      <c r="AF251" s="169"/>
      <c r="AG251" s="169"/>
    </row>
    <row r="252" spans="21:33" x14ac:dyDescent="0.25">
      <c r="U252" s="34">
        <v>228</v>
      </c>
      <c r="V252" s="169"/>
      <c r="W252" s="169"/>
      <c r="X252" s="169"/>
      <c r="Y252" s="169"/>
      <c r="Z252" s="169"/>
      <c r="AA252" s="169"/>
      <c r="AB252" s="169"/>
      <c r="AC252" s="169"/>
      <c r="AD252" s="169"/>
      <c r="AE252" s="169"/>
      <c r="AF252" s="169"/>
      <c r="AG252" s="169"/>
    </row>
    <row r="253" spans="21:33" x14ac:dyDescent="0.25">
      <c r="U253" s="34">
        <v>229</v>
      </c>
      <c r="V253" s="169"/>
      <c r="W253" s="169"/>
      <c r="X253" s="169"/>
      <c r="Y253" s="169"/>
      <c r="Z253" s="169"/>
      <c r="AA253" s="169"/>
      <c r="AB253" s="169"/>
      <c r="AC253" s="169"/>
      <c r="AD253" s="169"/>
      <c r="AE253" s="169"/>
      <c r="AF253" s="169"/>
      <c r="AG253" s="169"/>
    </row>
    <row r="254" spans="21:33" x14ac:dyDescent="0.25">
      <c r="U254" s="34">
        <v>230</v>
      </c>
      <c r="V254" s="169"/>
      <c r="W254" s="169"/>
      <c r="X254" s="169"/>
      <c r="Y254" s="169"/>
      <c r="Z254" s="169"/>
      <c r="AA254" s="169"/>
      <c r="AB254" s="169"/>
      <c r="AC254" s="169"/>
      <c r="AD254" s="169"/>
      <c r="AE254" s="169"/>
      <c r="AF254" s="169"/>
      <c r="AG254" s="169"/>
    </row>
    <row r="255" spans="21:33" x14ac:dyDescent="0.25">
      <c r="U255" s="34">
        <v>231</v>
      </c>
      <c r="V255" s="169"/>
      <c r="W255" s="169"/>
      <c r="X255" s="169"/>
      <c r="Y255" s="169"/>
      <c r="Z255" s="169"/>
      <c r="AA255" s="169"/>
      <c r="AB255" s="169"/>
      <c r="AC255" s="169"/>
      <c r="AD255" s="169"/>
      <c r="AE255" s="169"/>
      <c r="AF255" s="169"/>
      <c r="AG255" s="169"/>
    </row>
    <row r="256" spans="21:33" x14ac:dyDescent="0.25">
      <c r="U256" s="34">
        <v>232</v>
      </c>
      <c r="V256" s="169"/>
      <c r="W256" s="169"/>
      <c r="X256" s="169"/>
      <c r="Y256" s="169"/>
      <c r="Z256" s="169"/>
      <c r="AA256" s="169"/>
      <c r="AB256" s="169"/>
      <c r="AC256" s="169"/>
      <c r="AD256" s="169"/>
      <c r="AE256" s="169"/>
      <c r="AF256" s="169"/>
      <c r="AG256" s="169"/>
    </row>
    <row r="257" spans="18:33" x14ac:dyDescent="0.25">
      <c r="U257" s="34">
        <v>233</v>
      </c>
      <c r="V257" s="169"/>
      <c r="W257" s="169"/>
      <c r="X257" s="169"/>
      <c r="Y257" s="169"/>
      <c r="Z257" s="169"/>
      <c r="AA257" s="169"/>
      <c r="AB257" s="169"/>
      <c r="AC257" s="169"/>
      <c r="AD257" s="169"/>
      <c r="AE257" s="169"/>
      <c r="AF257" s="169"/>
      <c r="AG257" s="169"/>
    </row>
    <row r="258" spans="18:33" x14ac:dyDescent="0.25">
      <c r="U258" s="34">
        <v>234</v>
      </c>
      <c r="V258" s="169"/>
      <c r="W258" s="169"/>
      <c r="X258" s="169"/>
      <c r="Y258" s="169"/>
      <c r="Z258" s="169"/>
      <c r="AA258" s="169"/>
      <c r="AB258" s="169"/>
      <c r="AC258" s="169"/>
      <c r="AD258" s="169"/>
      <c r="AE258" s="169"/>
      <c r="AF258" s="169"/>
      <c r="AG258" s="169"/>
    </row>
    <row r="259" spans="18:33" x14ac:dyDescent="0.25">
      <c r="U259" s="34">
        <v>235</v>
      </c>
      <c r="V259" s="169"/>
      <c r="W259" s="169"/>
      <c r="X259" s="169"/>
      <c r="Y259" s="169"/>
      <c r="Z259" s="169"/>
      <c r="AA259" s="169"/>
      <c r="AB259" s="169"/>
      <c r="AC259" s="169"/>
      <c r="AD259" s="169"/>
      <c r="AE259" s="169"/>
      <c r="AF259" s="169"/>
      <c r="AG259" s="169"/>
    </row>
    <row r="260" spans="18:33" x14ac:dyDescent="0.25">
      <c r="U260" s="34">
        <v>236</v>
      </c>
      <c r="V260" s="169"/>
      <c r="W260" s="169"/>
      <c r="X260" s="169"/>
      <c r="Y260" s="169"/>
      <c r="Z260" s="169"/>
      <c r="AA260" s="169"/>
      <c r="AB260" s="169"/>
      <c r="AC260" s="169"/>
      <c r="AD260" s="169"/>
      <c r="AE260" s="169"/>
      <c r="AF260" s="169"/>
      <c r="AG260" s="169"/>
    </row>
    <row r="261" spans="18:33" x14ac:dyDescent="0.25">
      <c r="U261" s="34">
        <v>237</v>
      </c>
      <c r="V261" s="169"/>
      <c r="W261" s="169"/>
      <c r="X261" s="169"/>
      <c r="Y261" s="169"/>
      <c r="Z261" s="169"/>
      <c r="AA261" s="169"/>
      <c r="AB261" s="169"/>
      <c r="AC261" s="169"/>
      <c r="AD261" s="169"/>
      <c r="AE261" s="169"/>
      <c r="AF261" s="169"/>
      <c r="AG261" s="169"/>
    </row>
    <row r="262" spans="18:33" x14ac:dyDescent="0.25">
      <c r="U262" s="34">
        <v>238</v>
      </c>
      <c r="V262" s="169"/>
      <c r="W262" s="169"/>
      <c r="X262" s="169"/>
      <c r="Y262" s="169"/>
      <c r="Z262" s="169"/>
      <c r="AA262" s="169"/>
      <c r="AB262" s="169"/>
      <c r="AC262" s="169"/>
      <c r="AD262" s="169"/>
      <c r="AE262" s="169"/>
      <c r="AF262" s="169"/>
      <c r="AG262" s="169"/>
    </row>
    <row r="263" spans="18:33" x14ac:dyDescent="0.25">
      <c r="U263" s="34">
        <v>239</v>
      </c>
      <c r="V263" s="169"/>
      <c r="W263" s="169"/>
      <c r="X263" s="169"/>
      <c r="Y263" s="169"/>
      <c r="Z263" s="169"/>
      <c r="AA263" s="169"/>
      <c r="AB263" s="169"/>
      <c r="AC263" s="169"/>
      <c r="AD263" s="169"/>
      <c r="AE263" s="169"/>
      <c r="AF263" s="169"/>
      <c r="AG263" s="169"/>
    </row>
    <row r="264" spans="18:33" x14ac:dyDescent="0.25">
      <c r="U264" s="34">
        <v>240</v>
      </c>
      <c r="V264" s="169"/>
      <c r="W264" s="169"/>
      <c r="X264" s="169"/>
      <c r="Y264" s="169"/>
      <c r="Z264" s="169"/>
      <c r="AA264" s="169"/>
      <c r="AB264" s="169"/>
      <c r="AC264" s="169"/>
      <c r="AD264" s="169"/>
      <c r="AE264" s="169"/>
      <c r="AF264" s="169"/>
      <c r="AG264" s="169"/>
    </row>
    <row r="271" spans="18:33" x14ac:dyDescent="0.25">
      <c r="R271" s="1" t="s">
        <v>172</v>
      </c>
    </row>
    <row r="273" spans="17:21" x14ac:dyDescent="0.25">
      <c r="Q273" s="1">
        <v>400000</v>
      </c>
      <c r="R273" s="1" t="s">
        <v>7</v>
      </c>
      <c r="S273" s="1" t="s">
        <v>323</v>
      </c>
    </row>
    <row r="275" spans="17:21" x14ac:dyDescent="0.25">
      <c r="Q275" s="1">
        <f>20*12</f>
        <v>240</v>
      </c>
      <c r="R275" s="1" t="s">
        <v>139</v>
      </c>
    </row>
    <row r="277" spans="17:21" x14ac:dyDescent="0.25">
      <c r="Q277" s="74">
        <v>5.0000000000000001E-3</v>
      </c>
      <c r="R277" s="1" t="s">
        <v>168</v>
      </c>
    </row>
    <row r="280" spans="17:21" ht="42" thickBot="1" x14ac:dyDescent="0.3">
      <c r="Q280" s="75" t="s">
        <v>342</v>
      </c>
      <c r="R280" s="1" t="s">
        <v>74</v>
      </c>
      <c r="S280" s="77" t="s">
        <v>343</v>
      </c>
      <c r="T280" s="1" t="s">
        <v>225</v>
      </c>
      <c r="U280" s="1" t="s">
        <v>344</v>
      </c>
    </row>
    <row r="281" spans="17:21" ht="14.4" thickBot="1" x14ac:dyDescent="0.3">
      <c r="Q281" s="78"/>
      <c r="R281" s="1" t="s">
        <v>74</v>
      </c>
      <c r="S281" s="78">
        <f>S293</f>
        <v>318333.33333333331</v>
      </c>
      <c r="T281" s="1" t="s">
        <v>225</v>
      </c>
      <c r="U281" s="74">
        <v>5.0000000000000001E-3</v>
      </c>
    </row>
    <row r="282" spans="17:21" x14ac:dyDescent="0.25">
      <c r="Q282" s="1" t="s">
        <v>345</v>
      </c>
    </row>
    <row r="286" spans="17:21" ht="41.4" x14ac:dyDescent="0.25">
      <c r="S286" s="77" t="s">
        <v>343</v>
      </c>
    </row>
    <row r="287" spans="17:21" x14ac:dyDescent="0.25">
      <c r="S287" s="79"/>
    </row>
    <row r="289" spans="16:20" x14ac:dyDescent="0.25">
      <c r="S289" s="1">
        <f>400000/Q275</f>
        <v>1666.6666666666667</v>
      </c>
      <c r="T289" s="1" t="s">
        <v>346</v>
      </c>
    </row>
    <row r="290" spans="16:20" x14ac:dyDescent="0.25">
      <c r="R290" s="1" t="s">
        <v>323</v>
      </c>
      <c r="S290" s="1">
        <v>400000</v>
      </c>
    </row>
    <row r="291" spans="16:20" x14ac:dyDescent="0.25">
      <c r="R291" s="1" t="s">
        <v>347</v>
      </c>
      <c r="S291" s="1">
        <f>49*S289</f>
        <v>81666.666666666672</v>
      </c>
    </row>
    <row r="292" spans="16:20" ht="14.4" thickBot="1" x14ac:dyDescent="0.3"/>
    <row r="293" spans="16:20" ht="14.4" thickBot="1" x14ac:dyDescent="0.3">
      <c r="R293" s="1" t="s">
        <v>348</v>
      </c>
      <c r="S293" s="183">
        <f>S290-S291</f>
        <v>318333.33333333331</v>
      </c>
    </row>
    <row r="299" spans="16:20" x14ac:dyDescent="0.25">
      <c r="Q299" s="1" t="s">
        <v>349</v>
      </c>
    </row>
    <row r="300" spans="16:20" x14ac:dyDescent="0.25">
      <c r="Q300" s="1" t="s">
        <v>350</v>
      </c>
    </row>
    <row r="302" spans="16:20" x14ac:dyDescent="0.25">
      <c r="Q302" s="1">
        <f>S289</f>
        <v>1666.6666666666667</v>
      </c>
      <c r="R302" s="1" t="str">
        <f>T289</f>
        <v>גובה הקרן הזהה</v>
      </c>
    </row>
    <row r="304" spans="16:20" x14ac:dyDescent="0.25">
      <c r="P304" s="1" t="s">
        <v>351</v>
      </c>
      <c r="Q304" s="1">
        <f>60*Q302</f>
        <v>100000</v>
      </c>
    </row>
    <row r="305" spans="16:17" x14ac:dyDescent="0.25">
      <c r="P305" s="1" t="s">
        <v>323</v>
      </c>
      <c r="Q305" s="1">
        <v>400000</v>
      </c>
    </row>
    <row r="306" spans="16:17" x14ac:dyDescent="0.25">
      <c r="P306" s="1" t="s">
        <v>352</v>
      </c>
      <c r="Q306" s="1">
        <f>Q305-Q304</f>
        <v>300000</v>
      </c>
    </row>
    <row r="307" spans="16:17" x14ac:dyDescent="0.25">
      <c r="Q307" s="1" t="s">
        <v>353</v>
      </c>
    </row>
  </sheetData>
  <mergeCells count="4">
    <mergeCell ref="P12:T12"/>
    <mergeCell ref="P21:R21"/>
    <mergeCell ref="V85:AG264"/>
    <mergeCell ref="A1:L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21454-E114-478D-9C2D-37B3228D64E1}">
  <sheetPr>
    <tabColor rgb="FF92D050"/>
  </sheetPr>
  <dimension ref="A1:W36"/>
  <sheetViews>
    <sheetView rightToLeft="1" workbookViewId="0">
      <selection activeCell="R24" sqref="R24"/>
    </sheetView>
  </sheetViews>
  <sheetFormatPr defaultRowHeight="13.8" x14ac:dyDescent="0.25"/>
  <sheetData>
    <row r="1" spans="1:23" x14ac:dyDescent="0.25">
      <c r="A1" s="19"/>
      <c r="B1" s="19"/>
      <c r="C1" s="19"/>
      <c r="D1" s="19"/>
      <c r="E1" s="19"/>
      <c r="F1" s="19"/>
      <c r="G1" s="19"/>
      <c r="H1" s="19"/>
      <c r="I1" s="19"/>
      <c r="J1" s="19"/>
      <c r="K1" s="19"/>
      <c r="L1" s="19"/>
      <c r="M1" s="19"/>
      <c r="N1" s="19"/>
      <c r="O1" s="19"/>
      <c r="P1" s="19"/>
    </row>
    <row r="2" spans="1:23" x14ac:dyDescent="0.25">
      <c r="A2" s="19"/>
      <c r="B2" s="19"/>
      <c r="C2" s="19"/>
      <c r="D2" s="19"/>
      <c r="E2" s="19"/>
      <c r="F2" s="19"/>
      <c r="G2" s="19"/>
      <c r="H2" s="19"/>
      <c r="I2" s="19"/>
      <c r="J2" s="19"/>
      <c r="K2" s="19"/>
      <c r="L2" s="19"/>
      <c r="M2" s="19"/>
      <c r="N2" s="19"/>
      <c r="O2" s="19"/>
      <c r="P2" s="19"/>
    </row>
    <row r="3" spans="1:23" x14ac:dyDescent="0.25">
      <c r="A3" s="19"/>
      <c r="B3" s="19"/>
      <c r="C3" s="19"/>
      <c r="D3" s="19"/>
      <c r="E3" s="19"/>
      <c r="F3" s="19"/>
      <c r="G3" s="19"/>
      <c r="H3" s="19"/>
      <c r="I3" s="19"/>
    </row>
    <row r="4" spans="1:23" x14ac:dyDescent="0.25">
      <c r="A4" s="19"/>
      <c r="B4" s="19"/>
      <c r="C4" s="19"/>
      <c r="D4" s="19"/>
      <c r="E4" s="19"/>
      <c r="F4" s="19"/>
      <c r="G4" s="19"/>
      <c r="H4" s="19"/>
      <c r="I4" s="19"/>
      <c r="Q4" t="s">
        <v>354</v>
      </c>
    </row>
    <row r="5" spans="1:23" x14ac:dyDescent="0.25">
      <c r="A5" s="19"/>
      <c r="B5" s="19"/>
      <c r="C5" s="19"/>
      <c r="D5" s="19"/>
      <c r="E5" s="19"/>
      <c r="F5" s="19"/>
      <c r="G5" s="19"/>
      <c r="H5" s="19"/>
      <c r="I5" s="19"/>
      <c r="Q5" t="s">
        <v>355</v>
      </c>
    </row>
    <row r="6" spans="1:23" x14ac:dyDescent="0.25">
      <c r="A6" s="19"/>
      <c r="B6" s="19"/>
      <c r="C6" s="19"/>
      <c r="D6" s="19"/>
      <c r="E6" s="19"/>
      <c r="F6" s="19"/>
      <c r="G6" s="19"/>
      <c r="H6" s="19"/>
      <c r="I6" s="19"/>
    </row>
    <row r="7" spans="1:23" x14ac:dyDescent="0.25">
      <c r="A7" s="19"/>
      <c r="B7" s="19"/>
      <c r="C7" s="19"/>
      <c r="D7" s="19"/>
      <c r="E7" s="19"/>
      <c r="F7" s="19"/>
      <c r="G7" s="19"/>
      <c r="H7" s="19"/>
      <c r="I7" s="19"/>
    </row>
    <row r="8" spans="1:23" x14ac:dyDescent="0.25">
      <c r="A8" s="19"/>
      <c r="B8" s="19"/>
      <c r="C8" s="19"/>
      <c r="D8" s="19"/>
      <c r="E8" s="19"/>
      <c r="F8" s="19"/>
      <c r="G8" s="19"/>
      <c r="H8" s="19"/>
      <c r="I8" s="19"/>
      <c r="J8" s="19"/>
      <c r="K8" s="19"/>
      <c r="L8" s="19"/>
      <c r="M8" s="19"/>
      <c r="N8" s="19"/>
      <c r="O8" s="19"/>
      <c r="P8" s="19"/>
      <c r="Q8" s="19"/>
    </row>
    <row r="9" spans="1:23" x14ac:dyDescent="0.25">
      <c r="A9" s="19"/>
      <c r="B9" s="19"/>
      <c r="C9" s="19"/>
      <c r="D9" s="19"/>
      <c r="E9" s="19"/>
      <c r="F9" s="19"/>
      <c r="G9" s="19"/>
      <c r="H9" s="19"/>
      <c r="I9" s="19"/>
      <c r="J9" s="19"/>
      <c r="K9" s="19"/>
      <c r="L9" s="19"/>
      <c r="M9" s="19"/>
      <c r="N9" s="19"/>
      <c r="O9" s="19"/>
      <c r="P9" s="19"/>
      <c r="Q9" s="19" t="s">
        <v>200</v>
      </c>
      <c r="R9" s="19"/>
      <c r="S9" s="19"/>
      <c r="T9" s="19"/>
      <c r="U9" s="19"/>
      <c r="V9" s="19"/>
      <c r="W9" s="19"/>
    </row>
    <row r="10" spans="1:23" x14ac:dyDescent="0.25">
      <c r="A10" s="19"/>
      <c r="B10" s="19"/>
      <c r="C10" s="19"/>
      <c r="D10" s="19"/>
      <c r="E10" s="19"/>
      <c r="F10" s="19"/>
      <c r="G10" s="19"/>
      <c r="H10" s="19"/>
      <c r="I10" s="19"/>
      <c r="J10" s="19"/>
      <c r="K10" s="19"/>
      <c r="L10" s="19"/>
      <c r="M10" s="19"/>
      <c r="N10" s="19"/>
      <c r="O10" s="19"/>
      <c r="P10" s="19"/>
      <c r="Q10" s="157" t="s">
        <v>42</v>
      </c>
      <c r="R10" s="157"/>
      <c r="S10" s="157"/>
      <c r="T10" s="157"/>
      <c r="U10" s="157"/>
      <c r="V10" s="157"/>
      <c r="W10" s="19"/>
    </row>
    <row r="11" spans="1:23" x14ac:dyDescent="0.25">
      <c r="A11" s="19"/>
      <c r="B11" s="19"/>
      <c r="C11" s="19"/>
      <c r="D11" s="19"/>
      <c r="E11" s="19"/>
      <c r="F11" s="19"/>
      <c r="G11" s="19"/>
      <c r="H11" s="19"/>
      <c r="I11" s="19"/>
      <c r="J11" s="19"/>
      <c r="K11" s="19"/>
      <c r="L11" s="19"/>
      <c r="M11" s="19"/>
      <c r="N11" s="19"/>
      <c r="O11" s="19"/>
      <c r="P11" s="19"/>
      <c r="Q11" s="157" t="s">
        <v>207</v>
      </c>
      <c r="R11" s="157"/>
      <c r="S11" s="157"/>
      <c r="T11" s="157"/>
      <c r="U11" s="157"/>
      <c r="V11" s="157"/>
      <c r="W11" s="19"/>
    </row>
    <row r="12" spans="1:23" x14ac:dyDescent="0.25">
      <c r="A12" s="19"/>
      <c r="B12" s="19"/>
      <c r="C12" s="19"/>
      <c r="D12" s="19"/>
      <c r="E12" s="19"/>
      <c r="P12" s="19"/>
      <c r="Q12" s="19"/>
      <c r="R12" s="19"/>
      <c r="S12" s="19"/>
      <c r="T12" s="19"/>
      <c r="U12" s="19"/>
      <c r="V12" s="19"/>
      <c r="W12" s="19"/>
    </row>
    <row r="13" spans="1:23" x14ac:dyDescent="0.25">
      <c r="A13" s="19"/>
      <c r="B13" s="19"/>
      <c r="C13" s="19"/>
      <c r="D13" s="19"/>
      <c r="E13" s="19"/>
      <c r="P13" s="19"/>
      <c r="Q13" s="19" t="s">
        <v>201</v>
      </c>
      <c r="R13" s="19"/>
      <c r="S13" s="19"/>
      <c r="T13" s="19"/>
      <c r="U13" s="19"/>
      <c r="V13" s="19"/>
      <c r="W13" s="19"/>
    </row>
    <row r="14" spans="1:23" x14ac:dyDescent="0.25">
      <c r="A14" s="19"/>
      <c r="B14" s="19"/>
      <c r="C14" s="19"/>
      <c r="D14" s="19"/>
      <c r="E14" s="19"/>
      <c r="P14" s="19"/>
      <c r="Q14" s="19"/>
      <c r="R14" s="19"/>
      <c r="S14" s="19"/>
      <c r="T14" s="19"/>
      <c r="U14" s="19"/>
      <c r="V14" s="19"/>
      <c r="W14" s="19"/>
    </row>
    <row r="15" spans="1:23" x14ac:dyDescent="0.25">
      <c r="A15" s="19"/>
      <c r="B15" s="19"/>
      <c r="C15" s="19"/>
      <c r="D15" s="19"/>
      <c r="P15" s="19"/>
      <c r="Q15" s="19" t="s">
        <v>202</v>
      </c>
      <c r="R15" s="19"/>
      <c r="S15" s="19"/>
      <c r="T15" s="19"/>
      <c r="U15" s="19"/>
      <c r="V15" s="19"/>
      <c r="W15" s="19"/>
    </row>
    <row r="16" spans="1:23" x14ac:dyDescent="0.25">
      <c r="A16" s="19"/>
      <c r="B16" s="19"/>
      <c r="C16" s="19"/>
      <c r="D16" s="19"/>
      <c r="P16" s="19"/>
      <c r="Q16" s="19" t="s">
        <v>411</v>
      </c>
      <c r="R16" s="19"/>
      <c r="S16" s="19"/>
      <c r="T16" s="19"/>
      <c r="U16" s="19"/>
      <c r="V16" s="19"/>
      <c r="W16" s="19"/>
    </row>
    <row r="17" spans="1:23" x14ac:dyDescent="0.25">
      <c r="A17" s="19"/>
      <c r="B17" s="19"/>
      <c r="C17" s="19"/>
      <c r="D17" s="19"/>
      <c r="P17" s="19"/>
      <c r="Q17" s="19"/>
      <c r="R17" s="19"/>
      <c r="S17" s="19"/>
      <c r="T17" s="19"/>
      <c r="U17" s="19"/>
      <c r="V17" s="19"/>
      <c r="W17" s="19"/>
    </row>
    <row r="18" spans="1:23" x14ac:dyDescent="0.25">
      <c r="A18" s="19"/>
      <c r="B18" s="19"/>
      <c r="C18" s="19"/>
      <c r="D18" s="19"/>
      <c r="P18" s="19"/>
      <c r="Q18" s="19" t="s">
        <v>203</v>
      </c>
      <c r="R18" s="19"/>
      <c r="S18" s="19"/>
      <c r="T18" s="19"/>
      <c r="U18" s="19"/>
      <c r="V18" s="19"/>
      <c r="W18" s="19"/>
    </row>
    <row r="19" spans="1:23" x14ac:dyDescent="0.25">
      <c r="A19" s="19"/>
      <c r="B19" s="19"/>
      <c r="C19" s="19"/>
      <c r="D19" s="19"/>
      <c r="P19" s="19"/>
      <c r="Q19" s="19" t="s">
        <v>412</v>
      </c>
      <c r="R19" s="19"/>
      <c r="S19" s="19"/>
      <c r="T19" s="19"/>
      <c r="U19" s="19"/>
      <c r="V19" s="19"/>
      <c r="W19" s="19"/>
    </row>
    <row r="20" spans="1:23" x14ac:dyDescent="0.25">
      <c r="A20" s="19"/>
      <c r="B20" s="19"/>
      <c r="C20" s="19"/>
      <c r="D20" s="19"/>
      <c r="P20" s="19"/>
      <c r="Q20" s="19"/>
      <c r="R20" s="19"/>
      <c r="S20" s="19"/>
      <c r="T20" s="19"/>
      <c r="U20" s="19"/>
      <c r="V20" s="19"/>
      <c r="W20" s="19"/>
    </row>
    <row r="21" spans="1:23" x14ac:dyDescent="0.25">
      <c r="A21" s="19"/>
      <c r="B21" s="19"/>
      <c r="C21" s="19"/>
      <c r="D21" s="19"/>
      <c r="P21" s="19"/>
      <c r="Q21" s="19"/>
      <c r="R21" s="19">
        <f>12%/4</f>
        <v>0.03</v>
      </c>
      <c r="S21" s="19" t="s">
        <v>204</v>
      </c>
      <c r="T21" s="19"/>
      <c r="U21" s="19"/>
      <c r="V21" s="19"/>
      <c r="W21" s="19"/>
    </row>
    <row r="22" spans="1:23" x14ac:dyDescent="0.25">
      <c r="A22" s="19"/>
      <c r="B22" s="19"/>
      <c r="C22" s="19"/>
      <c r="D22" s="19"/>
      <c r="P22" s="19"/>
      <c r="Q22" s="19"/>
      <c r="R22" s="19" t="s">
        <v>205</v>
      </c>
      <c r="S22" s="19"/>
      <c r="T22" s="19"/>
      <c r="U22" s="19"/>
      <c r="V22" s="19"/>
      <c r="W22" s="19"/>
    </row>
    <row r="23" spans="1:23" x14ac:dyDescent="0.25">
      <c r="A23" s="19"/>
      <c r="B23" s="19"/>
      <c r="C23" s="19"/>
      <c r="D23" s="19"/>
      <c r="P23" s="19"/>
      <c r="Q23" s="19"/>
      <c r="R23" s="19"/>
      <c r="S23" s="19"/>
      <c r="T23" s="19"/>
      <c r="U23" s="19"/>
      <c r="V23" s="19"/>
      <c r="W23" s="19"/>
    </row>
    <row r="24" spans="1:23" x14ac:dyDescent="0.25">
      <c r="P24" s="19"/>
      <c r="Q24" s="19"/>
      <c r="R24" s="38">
        <f>(1+R21)^4-1</f>
        <v>0.12550880999999992</v>
      </c>
      <c r="S24" s="19" t="s">
        <v>206</v>
      </c>
      <c r="T24" s="19"/>
      <c r="U24" s="19"/>
      <c r="V24" s="19"/>
      <c r="W24" s="19"/>
    </row>
    <row r="25" spans="1:23" x14ac:dyDescent="0.25">
      <c r="R25" t="s">
        <v>83</v>
      </c>
    </row>
    <row r="36" spans="23:23" x14ac:dyDescent="0.25">
      <c r="W36" s="61"/>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E51DF-E370-41A6-86B0-C4003FADF823}">
  <dimension ref="D26:L70"/>
  <sheetViews>
    <sheetView rightToLeft="1" workbookViewId="0">
      <selection activeCell="J69" sqref="J69"/>
    </sheetView>
  </sheetViews>
  <sheetFormatPr defaultRowHeight="13.8" x14ac:dyDescent="0.25"/>
  <sheetData>
    <row r="26" spans="4:4" x14ac:dyDescent="0.25">
      <c r="D26" t="s">
        <v>275</v>
      </c>
    </row>
    <row r="28" spans="4:4" x14ac:dyDescent="0.25">
      <c r="D28" t="s">
        <v>276</v>
      </c>
    </row>
    <row r="29" spans="4:4" x14ac:dyDescent="0.25">
      <c r="D29" t="s">
        <v>277</v>
      </c>
    </row>
    <row r="30" spans="4:4" x14ac:dyDescent="0.25">
      <c r="D30" t="s">
        <v>278</v>
      </c>
    </row>
    <row r="31" spans="4:4" x14ac:dyDescent="0.25">
      <c r="D31" t="s">
        <v>279</v>
      </c>
    </row>
    <row r="33" spans="4:7" x14ac:dyDescent="0.25">
      <c r="G33">
        <v>60000</v>
      </c>
    </row>
    <row r="34" spans="4:7" x14ac:dyDescent="0.25">
      <c r="G34" t="s">
        <v>169</v>
      </c>
    </row>
    <row r="35" spans="4:7" x14ac:dyDescent="0.25">
      <c r="G35">
        <v>24000</v>
      </c>
    </row>
    <row r="36" spans="4:7" x14ac:dyDescent="0.25">
      <c r="G36" t="s">
        <v>74</v>
      </c>
    </row>
    <row r="37" spans="4:7" x14ac:dyDescent="0.25">
      <c r="G37">
        <v>36000</v>
      </c>
    </row>
    <row r="39" spans="4:7" x14ac:dyDescent="0.25">
      <c r="D39" t="s">
        <v>280</v>
      </c>
    </row>
    <row r="40" spans="4:7" x14ac:dyDescent="0.25">
      <c r="D40" t="s">
        <v>281</v>
      </c>
    </row>
    <row r="41" spans="4:7" x14ac:dyDescent="0.25">
      <c r="D41" t="s">
        <v>282</v>
      </c>
    </row>
    <row r="42" spans="4:7" x14ac:dyDescent="0.25">
      <c r="D42" t="s">
        <v>283</v>
      </c>
    </row>
    <row r="43" spans="4:7" x14ac:dyDescent="0.25">
      <c r="D43" t="s">
        <v>280</v>
      </c>
    </row>
    <row r="44" spans="4:7" x14ac:dyDescent="0.25">
      <c r="D44" t="s">
        <v>284</v>
      </c>
    </row>
    <row r="46" spans="4:7" x14ac:dyDescent="0.25">
      <c r="D46" t="s">
        <v>285</v>
      </c>
    </row>
    <row r="47" spans="4:7" x14ac:dyDescent="0.25">
      <c r="D47" t="s">
        <v>286</v>
      </c>
    </row>
    <row r="49" spans="4:12" x14ac:dyDescent="0.25">
      <c r="D49" t="s">
        <v>287</v>
      </c>
    </row>
    <row r="50" spans="4:12" x14ac:dyDescent="0.25">
      <c r="D50" t="s">
        <v>288</v>
      </c>
    </row>
    <row r="51" spans="4:12" x14ac:dyDescent="0.25">
      <c r="D51" t="s">
        <v>289</v>
      </c>
    </row>
    <row r="57" spans="4:12" x14ac:dyDescent="0.25">
      <c r="K57">
        <v>36000</v>
      </c>
      <c r="L57" t="s">
        <v>10</v>
      </c>
    </row>
    <row r="58" spans="4:12" x14ac:dyDescent="0.25">
      <c r="K58">
        <v>36600</v>
      </c>
      <c r="L58" t="s">
        <v>12</v>
      </c>
    </row>
    <row r="60" spans="4:12" x14ac:dyDescent="0.25">
      <c r="K60">
        <v>4</v>
      </c>
      <c r="L60" t="s">
        <v>290</v>
      </c>
    </row>
    <row r="61" spans="4:12" x14ac:dyDescent="0.25">
      <c r="J61" t="s">
        <v>293</v>
      </c>
    </row>
    <row r="64" spans="4:12" x14ac:dyDescent="0.25">
      <c r="K64" s="60">
        <f>RATE(4,,-K57,K58)</f>
        <v>4.1408753176078563E-3</v>
      </c>
      <c r="L64" t="s">
        <v>291</v>
      </c>
    </row>
    <row r="65" spans="10:11" x14ac:dyDescent="0.25">
      <c r="K65" t="s">
        <v>294</v>
      </c>
    </row>
    <row r="67" spans="10:11" x14ac:dyDescent="0.25">
      <c r="K67" t="s">
        <v>295</v>
      </c>
    </row>
    <row r="68" spans="10:11" x14ac:dyDescent="0.25">
      <c r="K68" t="s">
        <v>292</v>
      </c>
    </row>
    <row r="69" spans="10:11" x14ac:dyDescent="0.25">
      <c r="J69" s="38">
        <f>(1+K64)^12-1</f>
        <v>5.0837962962962724E-2</v>
      </c>
      <c r="K69" t="s">
        <v>85</v>
      </c>
    </row>
    <row r="70" spans="10:11" x14ac:dyDescent="0.25">
      <c r="J70" t="s">
        <v>83</v>
      </c>
    </row>
  </sheetData>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B1800-E30A-4008-B6E6-157F3C8357A8}">
  <dimension ref="A1:AA36"/>
  <sheetViews>
    <sheetView rightToLeft="1" zoomScale="85" zoomScaleNormal="85" workbookViewId="0">
      <selection activeCell="D46" sqref="D46"/>
    </sheetView>
  </sheetViews>
  <sheetFormatPr defaultRowHeight="13.8" x14ac:dyDescent="0.25"/>
  <sheetData>
    <row r="1" spans="1:27" ht="22.8" x14ac:dyDescent="0.25">
      <c r="A1" s="2"/>
      <c r="B1" s="2"/>
      <c r="C1" s="2"/>
      <c r="D1" s="2"/>
      <c r="E1" s="2"/>
      <c r="F1" s="2"/>
      <c r="G1" s="2"/>
      <c r="H1" s="2"/>
      <c r="I1" s="2"/>
      <c r="J1" s="2"/>
      <c r="U1" s="105" t="s">
        <v>42</v>
      </c>
      <c r="V1" s="105"/>
      <c r="W1" s="105"/>
      <c r="X1" s="105"/>
      <c r="Y1" s="105"/>
      <c r="Z1" s="105"/>
      <c r="AA1" s="105"/>
    </row>
    <row r="2" spans="1:27" ht="22.8" x14ac:dyDescent="0.25">
      <c r="A2" s="2"/>
      <c r="B2" s="2"/>
      <c r="C2" s="2"/>
      <c r="D2" s="2"/>
      <c r="E2" s="2"/>
      <c r="F2" s="2"/>
      <c r="G2" s="2"/>
      <c r="H2" s="2"/>
      <c r="I2" s="2"/>
      <c r="J2" s="2"/>
      <c r="U2" s="105"/>
      <c r="V2" s="105"/>
      <c r="W2" s="105"/>
      <c r="X2" s="105" t="s">
        <v>84</v>
      </c>
      <c r="Y2" s="105"/>
      <c r="Z2" s="105"/>
      <c r="AA2" s="105"/>
    </row>
    <row r="3" spans="1:27" ht="15" x14ac:dyDescent="0.25">
      <c r="H3" s="2"/>
      <c r="I3" s="2"/>
      <c r="J3" s="2"/>
    </row>
    <row r="4" spans="1:27" ht="15" x14ac:dyDescent="0.25">
      <c r="H4" s="2"/>
      <c r="I4" s="2"/>
      <c r="J4" s="2"/>
    </row>
    <row r="5" spans="1:27" ht="15" x14ac:dyDescent="0.25">
      <c r="A5" s="2"/>
      <c r="B5" s="2"/>
      <c r="C5" s="2"/>
      <c r="D5" s="2"/>
      <c r="E5" s="2"/>
      <c r="F5" s="2"/>
      <c r="G5" s="2"/>
      <c r="H5" s="2"/>
      <c r="I5" s="2"/>
      <c r="J5" s="2"/>
    </row>
    <row r="6" spans="1:27" ht="15" x14ac:dyDescent="0.25">
      <c r="A6" s="2"/>
      <c r="B6" s="2"/>
      <c r="C6" s="2"/>
      <c r="D6" s="2"/>
      <c r="E6" s="2"/>
      <c r="F6" s="2"/>
      <c r="G6" s="2"/>
      <c r="H6" s="2"/>
      <c r="I6" s="2"/>
      <c r="J6" s="2"/>
    </row>
    <row r="7" spans="1:27" ht="15" x14ac:dyDescent="0.25">
      <c r="A7" s="2"/>
      <c r="B7" s="2"/>
      <c r="C7" s="2"/>
      <c r="D7" s="2"/>
      <c r="E7" s="2"/>
      <c r="F7" s="2"/>
      <c r="G7" s="2"/>
      <c r="H7" s="2"/>
      <c r="I7" s="2"/>
      <c r="J7" s="2"/>
    </row>
    <row r="8" spans="1:27" ht="15" x14ac:dyDescent="0.25">
      <c r="A8" s="2"/>
      <c r="B8" s="2"/>
      <c r="C8" s="2"/>
      <c r="D8" s="2"/>
      <c r="E8" s="2"/>
      <c r="F8" s="2"/>
      <c r="G8" s="2"/>
      <c r="H8" s="2"/>
      <c r="I8" s="2"/>
      <c r="J8" s="2"/>
    </row>
    <row r="9" spans="1:27" ht="15" x14ac:dyDescent="0.25">
      <c r="A9" s="2"/>
      <c r="B9" s="2"/>
      <c r="C9" s="2"/>
      <c r="D9" s="2"/>
      <c r="E9" s="2"/>
      <c r="F9" s="2"/>
      <c r="G9" s="2"/>
      <c r="H9" s="2"/>
      <c r="I9" s="2"/>
      <c r="J9" s="2"/>
    </row>
    <row r="10" spans="1:27" ht="15" x14ac:dyDescent="0.25">
      <c r="A10" s="2"/>
      <c r="B10" s="2"/>
      <c r="C10" s="2"/>
      <c r="D10" s="2"/>
      <c r="E10" s="2"/>
      <c r="F10" s="2"/>
      <c r="G10" s="2"/>
      <c r="H10" s="2"/>
      <c r="I10" s="2"/>
      <c r="J10" s="2"/>
    </row>
    <row r="11" spans="1:27" ht="15" x14ac:dyDescent="0.25">
      <c r="A11" s="2"/>
      <c r="B11" s="2"/>
      <c r="C11" s="2"/>
      <c r="D11" s="2"/>
      <c r="E11" s="2"/>
      <c r="F11" s="2"/>
      <c r="G11" s="2"/>
      <c r="H11" s="155"/>
      <c r="I11" s="156"/>
      <c r="J11" s="2"/>
    </row>
    <row r="12" spans="1:27" ht="15" x14ac:dyDescent="0.25">
      <c r="A12" s="2"/>
      <c r="B12" s="2"/>
      <c r="C12" s="2"/>
      <c r="D12" s="2"/>
      <c r="E12" s="2"/>
      <c r="F12" s="2"/>
      <c r="G12" s="2"/>
      <c r="H12" s="2"/>
      <c r="I12" s="156"/>
      <c r="J12" s="13"/>
    </row>
    <row r="13" spans="1:27" ht="15" x14ac:dyDescent="0.25">
      <c r="A13" s="2"/>
      <c r="B13" s="2"/>
      <c r="C13" s="2"/>
      <c r="D13" s="2"/>
      <c r="E13" s="2"/>
      <c r="F13" s="2"/>
      <c r="G13" s="2"/>
      <c r="H13" s="2"/>
      <c r="I13" s="2"/>
      <c r="J13" s="2"/>
    </row>
    <row r="14" spans="1:27" ht="15" x14ac:dyDescent="0.25">
      <c r="A14" s="2"/>
      <c r="B14" s="2"/>
      <c r="C14" s="2"/>
      <c r="D14" s="2"/>
      <c r="E14" s="2"/>
      <c r="F14" s="2"/>
      <c r="G14" s="2"/>
      <c r="H14" s="156"/>
      <c r="I14" s="156"/>
      <c r="J14" s="2"/>
    </row>
    <row r="15" spans="1:27" ht="15" x14ac:dyDescent="0.25">
      <c r="A15" s="2"/>
      <c r="B15" s="2"/>
      <c r="C15" s="2"/>
      <c r="D15" s="2"/>
      <c r="E15" s="2"/>
      <c r="F15" s="2"/>
      <c r="G15" s="2"/>
      <c r="H15" s="2"/>
      <c r="I15" s="2"/>
      <c r="J15" s="2"/>
    </row>
    <row r="16" spans="1:27" ht="15" x14ac:dyDescent="0.25">
      <c r="A16" s="2"/>
      <c r="B16" s="2"/>
      <c r="C16" s="2"/>
      <c r="D16" s="2"/>
      <c r="E16" s="2"/>
      <c r="F16" s="2"/>
      <c r="G16" s="2"/>
      <c r="H16" s="2"/>
      <c r="I16" s="2"/>
      <c r="J16" s="2"/>
    </row>
    <row r="17" spans="1:10" ht="15" x14ac:dyDescent="0.25">
      <c r="A17" s="2"/>
      <c r="B17" s="2"/>
      <c r="C17" s="2"/>
      <c r="D17" s="2"/>
      <c r="E17" s="2"/>
      <c r="F17" s="2"/>
      <c r="G17" s="2"/>
      <c r="H17" s="2"/>
      <c r="I17" s="2"/>
      <c r="J17" s="2"/>
    </row>
    <row r="18" spans="1:10" ht="15" x14ac:dyDescent="0.25">
      <c r="A18" s="2"/>
      <c r="B18" s="2"/>
      <c r="C18" s="2"/>
      <c r="D18" s="2"/>
      <c r="E18" s="2"/>
      <c r="F18" s="2"/>
      <c r="G18" s="2"/>
      <c r="H18" s="2"/>
      <c r="I18" s="2"/>
      <c r="J18" s="2"/>
    </row>
    <row r="19" spans="1:10" ht="15" x14ac:dyDescent="0.25">
      <c r="A19" s="2"/>
      <c r="B19" s="2"/>
      <c r="C19" s="2"/>
      <c r="D19" s="2"/>
      <c r="E19" s="2"/>
      <c r="F19" s="2"/>
      <c r="G19" s="2"/>
      <c r="H19" s="2"/>
      <c r="I19" s="2"/>
      <c r="J19" s="2"/>
    </row>
    <row r="20" spans="1:10" ht="15" x14ac:dyDescent="0.25">
      <c r="A20" s="2"/>
      <c r="B20" s="2"/>
      <c r="C20" s="2"/>
      <c r="D20" s="2"/>
      <c r="E20" s="2"/>
      <c r="F20" s="2"/>
      <c r="G20" s="2"/>
      <c r="H20" s="2"/>
      <c r="I20" s="2"/>
      <c r="J20" s="2"/>
    </row>
    <row r="21" spans="1:10" ht="15" x14ac:dyDescent="0.25">
      <c r="A21" s="2"/>
      <c r="B21" s="2"/>
      <c r="C21" s="2"/>
      <c r="D21" s="2"/>
      <c r="E21" s="2"/>
      <c r="F21" s="2"/>
      <c r="G21" s="2"/>
      <c r="H21" s="2"/>
      <c r="I21" s="2"/>
      <c r="J21" s="2"/>
    </row>
    <row r="22" spans="1:10" ht="15" x14ac:dyDescent="0.25">
      <c r="A22" s="2"/>
      <c r="B22" s="2"/>
      <c r="C22" s="2"/>
      <c r="D22" s="2"/>
      <c r="E22" s="2"/>
      <c r="F22" s="2"/>
      <c r="G22" s="2"/>
      <c r="H22" s="2"/>
      <c r="I22" s="2"/>
      <c r="J22" s="2"/>
    </row>
    <row r="23" spans="1:10" ht="15" x14ac:dyDescent="0.25">
      <c r="A23" s="2"/>
      <c r="B23" s="2"/>
      <c r="C23" s="2"/>
      <c r="D23" s="2"/>
      <c r="E23" s="2"/>
      <c r="F23" s="2"/>
      <c r="G23" s="2"/>
      <c r="H23" s="2"/>
      <c r="I23" s="2"/>
      <c r="J23" s="2"/>
    </row>
    <row r="24" spans="1:10" ht="15" x14ac:dyDescent="0.25">
      <c r="A24" s="2"/>
      <c r="B24" s="2"/>
      <c r="C24" s="2"/>
      <c r="D24" s="2"/>
      <c r="E24" s="2"/>
      <c r="F24" s="2"/>
      <c r="G24" s="2"/>
      <c r="H24" s="2"/>
      <c r="I24" s="155"/>
      <c r="J24" s="2"/>
    </row>
    <row r="25" spans="1:10" ht="15" x14ac:dyDescent="0.25">
      <c r="A25" s="2"/>
      <c r="B25" s="2"/>
      <c r="C25" s="2"/>
      <c r="D25" s="2"/>
      <c r="E25" s="2"/>
      <c r="F25" s="2"/>
      <c r="G25" s="2"/>
      <c r="H25" s="2"/>
      <c r="I25" s="2"/>
      <c r="J25" s="2"/>
    </row>
    <row r="26" spans="1:10" ht="15" x14ac:dyDescent="0.25">
      <c r="A26" s="2"/>
      <c r="B26" s="2"/>
      <c r="C26" s="2"/>
      <c r="D26" s="2"/>
      <c r="E26" s="2"/>
      <c r="F26" s="3"/>
      <c r="G26" s="2"/>
      <c r="H26" s="2"/>
      <c r="I26" s="156"/>
      <c r="J26" s="2"/>
    </row>
    <row r="27" spans="1:10" ht="15" x14ac:dyDescent="0.25">
      <c r="A27" s="2"/>
      <c r="B27" s="2"/>
      <c r="C27" s="2"/>
      <c r="D27" s="2"/>
      <c r="E27" s="2"/>
      <c r="F27" s="2"/>
      <c r="G27" s="2"/>
      <c r="H27" s="2"/>
      <c r="I27" s="2"/>
      <c r="J27" s="13"/>
    </row>
    <row r="28" spans="1:10" ht="15" x14ac:dyDescent="0.25">
      <c r="A28" s="2"/>
      <c r="B28" s="2"/>
      <c r="C28" s="2"/>
      <c r="D28" s="2"/>
      <c r="E28" s="2"/>
      <c r="F28" s="2"/>
      <c r="G28" s="2"/>
      <c r="H28" s="2"/>
      <c r="I28" s="2"/>
      <c r="J28" s="2"/>
    </row>
    <row r="29" spans="1:10" ht="15" x14ac:dyDescent="0.25">
      <c r="A29" s="2"/>
      <c r="B29" s="2"/>
      <c r="C29" s="155"/>
      <c r="D29" s="2"/>
      <c r="E29" s="2"/>
      <c r="F29" s="156"/>
      <c r="G29" s="2"/>
      <c r="H29" s="2"/>
      <c r="I29" s="156"/>
      <c r="J29" s="2"/>
    </row>
    <row r="30" spans="1:10" ht="15" x14ac:dyDescent="0.25">
      <c r="A30" s="2"/>
      <c r="B30" s="2"/>
      <c r="C30" s="2"/>
      <c r="D30" s="2"/>
      <c r="E30" s="2"/>
      <c r="F30" s="2"/>
      <c r="G30" s="2"/>
      <c r="H30" s="2"/>
      <c r="I30" s="2"/>
      <c r="J30" s="2"/>
    </row>
    <row r="31" spans="1:10" ht="15" x14ac:dyDescent="0.25">
      <c r="A31" s="2"/>
      <c r="B31" s="2"/>
      <c r="C31" s="2"/>
      <c r="D31" s="2"/>
      <c r="E31" s="2"/>
      <c r="F31" s="2"/>
      <c r="G31" s="2"/>
      <c r="H31" s="2"/>
      <c r="I31" s="2"/>
      <c r="J31" s="2"/>
    </row>
    <row r="32" spans="1:10" ht="15" x14ac:dyDescent="0.25">
      <c r="A32" s="2"/>
      <c r="B32" s="2"/>
      <c r="C32" s="2"/>
      <c r="D32" s="2"/>
      <c r="E32" s="2"/>
      <c r="F32" s="2"/>
      <c r="G32" s="2"/>
      <c r="H32" s="2"/>
      <c r="I32" s="2"/>
      <c r="J32" s="2"/>
    </row>
    <row r="33" spans="1:10" ht="15" x14ac:dyDescent="0.25">
      <c r="A33" s="2"/>
      <c r="B33" s="2"/>
      <c r="C33" s="2"/>
      <c r="D33" s="2"/>
      <c r="E33" s="2"/>
      <c r="F33" s="2"/>
      <c r="G33" s="2"/>
      <c r="H33" s="2"/>
      <c r="I33" s="2"/>
      <c r="J33" s="2"/>
    </row>
    <row r="34" spans="1:10" ht="15" x14ac:dyDescent="0.25">
      <c r="A34" s="2"/>
      <c r="B34" s="2"/>
      <c r="C34" s="2"/>
      <c r="D34" s="2"/>
      <c r="E34" s="2"/>
      <c r="F34" s="2"/>
      <c r="G34" s="2"/>
      <c r="H34" s="2"/>
      <c r="I34" s="2"/>
      <c r="J34" s="2"/>
    </row>
    <row r="35" spans="1:10" ht="15" x14ac:dyDescent="0.25">
      <c r="A35" s="2"/>
      <c r="B35" s="2"/>
      <c r="C35" s="2"/>
      <c r="D35" s="2"/>
      <c r="E35" s="2"/>
      <c r="F35" s="2"/>
      <c r="G35" s="2"/>
      <c r="H35" s="2"/>
      <c r="I35" s="2"/>
      <c r="J35" s="2"/>
    </row>
    <row r="36" spans="1:10" ht="15" x14ac:dyDescent="0.25">
      <c r="A36" s="2"/>
      <c r="B36" s="2"/>
      <c r="C36" s="2"/>
      <c r="D36" s="2"/>
      <c r="E36" s="2"/>
      <c r="F36" s="2"/>
      <c r="G36" s="2"/>
      <c r="H36" s="2"/>
      <c r="I36" s="2"/>
      <c r="J36" s="2"/>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48E53-0908-4354-B4AD-CA73E30A8560}">
  <dimension ref="A1:O53"/>
  <sheetViews>
    <sheetView rightToLeft="1" zoomScale="85" zoomScaleNormal="85" workbookViewId="0">
      <selection activeCell="I56" sqref="I56"/>
    </sheetView>
  </sheetViews>
  <sheetFormatPr defaultRowHeight="13.8" x14ac:dyDescent="0.25"/>
  <cols>
    <col min="1" max="1" width="31" customWidth="1"/>
    <col min="5" max="5" width="41.69921875" bestFit="1" customWidth="1"/>
    <col min="6" max="6" width="77.296875" bestFit="1" customWidth="1"/>
    <col min="7" max="7" width="14.8984375" customWidth="1"/>
    <col min="8" max="8" width="37.3984375" customWidth="1"/>
    <col min="9" max="9" width="36.59765625" bestFit="1" customWidth="1"/>
    <col min="10" max="10" width="16.59765625" customWidth="1"/>
    <col min="15" max="15" width="28.09765625" customWidth="1"/>
  </cols>
  <sheetData>
    <row r="1" spans="1:15" ht="15" x14ac:dyDescent="0.25">
      <c r="A1" s="2"/>
      <c r="B1" s="2"/>
      <c r="C1" s="2"/>
      <c r="D1" s="2"/>
      <c r="E1" s="2"/>
      <c r="F1" s="2"/>
      <c r="G1" s="2"/>
      <c r="H1" s="2"/>
      <c r="I1" s="2" t="s">
        <v>131</v>
      </c>
      <c r="J1" s="2"/>
    </row>
    <row r="2" spans="1:15" ht="15" x14ac:dyDescent="0.25">
      <c r="A2" s="2"/>
      <c r="B2" s="2"/>
      <c r="C2" s="2"/>
      <c r="D2" s="2"/>
      <c r="E2" s="2"/>
      <c r="F2" s="2"/>
      <c r="G2" s="2"/>
      <c r="H2" s="2"/>
      <c r="I2" s="2" t="s">
        <v>87</v>
      </c>
      <c r="J2" s="2"/>
    </row>
    <row r="3" spans="1:15" ht="15" x14ac:dyDescent="0.25">
      <c r="A3" s="2"/>
      <c r="B3" s="2"/>
      <c r="C3" s="2"/>
      <c r="D3" s="2"/>
      <c r="E3" s="2"/>
      <c r="F3" s="2"/>
      <c r="G3" s="2"/>
      <c r="H3" s="2"/>
      <c r="I3" s="2" t="s">
        <v>91</v>
      </c>
      <c r="J3" s="2"/>
    </row>
    <row r="4" spans="1:15" ht="15" x14ac:dyDescent="0.25">
      <c r="A4" s="2"/>
      <c r="B4" s="2"/>
      <c r="C4" s="2"/>
      <c r="D4" s="2"/>
      <c r="E4" s="2"/>
      <c r="F4" s="2"/>
      <c r="G4" s="2"/>
      <c r="H4" s="2"/>
      <c r="I4" s="2"/>
      <c r="J4" s="2"/>
    </row>
    <row r="5" spans="1:15" ht="15" x14ac:dyDescent="0.25">
      <c r="A5" s="2"/>
      <c r="B5" s="2"/>
      <c r="C5" s="2"/>
      <c r="D5" s="2"/>
      <c r="E5" s="2"/>
      <c r="F5" s="2"/>
      <c r="G5" s="2"/>
      <c r="H5" s="2"/>
      <c r="I5" s="2"/>
      <c r="J5" s="2"/>
    </row>
    <row r="6" spans="1:15" ht="15" x14ac:dyDescent="0.25">
      <c r="A6" s="2"/>
      <c r="B6" s="2"/>
      <c r="C6" s="2"/>
      <c r="D6" s="2"/>
      <c r="E6" s="2"/>
      <c r="F6" s="2"/>
      <c r="G6" s="2"/>
      <c r="H6" s="2"/>
      <c r="I6" s="2"/>
      <c r="J6" s="2"/>
    </row>
    <row r="7" spans="1:15" ht="15" x14ac:dyDescent="0.25">
      <c r="A7" s="2"/>
      <c r="B7" s="2"/>
      <c r="C7" s="2"/>
      <c r="D7" s="2"/>
      <c r="E7" s="2"/>
      <c r="F7" s="2"/>
      <c r="G7" s="2"/>
      <c r="H7" s="2"/>
      <c r="I7" s="2"/>
      <c r="J7" s="2"/>
    </row>
    <row r="8" spans="1:15" ht="15" x14ac:dyDescent="0.25">
      <c r="A8" s="2"/>
      <c r="B8" s="2"/>
      <c r="C8" s="2"/>
      <c r="D8" s="2"/>
      <c r="E8" s="2"/>
      <c r="F8" s="2"/>
      <c r="G8" s="2"/>
      <c r="H8" s="2"/>
      <c r="I8" s="2"/>
      <c r="J8" s="2"/>
    </row>
    <row r="9" spans="1:15" ht="15" x14ac:dyDescent="0.25">
      <c r="A9" s="2"/>
      <c r="B9" s="2"/>
      <c r="C9" s="2"/>
      <c r="D9" s="2"/>
      <c r="E9" s="2"/>
      <c r="F9" s="2"/>
      <c r="G9" s="2"/>
      <c r="H9" s="2"/>
      <c r="I9" s="2"/>
      <c r="J9" s="2"/>
    </row>
    <row r="10" spans="1:15" ht="15" x14ac:dyDescent="0.25">
      <c r="A10" s="2"/>
      <c r="B10" s="2"/>
      <c r="C10" s="2"/>
      <c r="D10" s="2"/>
      <c r="E10" s="2"/>
      <c r="F10" s="2"/>
      <c r="G10" s="2"/>
      <c r="H10" s="2"/>
      <c r="I10" s="2"/>
    </row>
    <row r="11" spans="1:15" ht="15" x14ac:dyDescent="0.25">
      <c r="A11" s="2"/>
      <c r="B11" s="2"/>
      <c r="C11" s="2"/>
      <c r="D11" s="2"/>
      <c r="E11" s="2"/>
      <c r="F11" s="2"/>
      <c r="G11" s="2"/>
      <c r="H11" s="2"/>
      <c r="I11" s="2"/>
    </row>
    <row r="12" spans="1:15" ht="15" x14ac:dyDescent="0.25">
      <c r="A12" s="2"/>
      <c r="B12" s="2"/>
      <c r="C12" s="2"/>
      <c r="D12" s="2"/>
      <c r="E12" s="2"/>
      <c r="F12" s="2"/>
      <c r="G12" s="2"/>
      <c r="H12" s="2"/>
      <c r="I12" s="2"/>
      <c r="O12" s="2"/>
    </row>
    <row r="13" spans="1:15" ht="15" x14ac:dyDescent="0.25">
      <c r="A13" s="2"/>
      <c r="B13" s="2"/>
      <c r="C13" s="2"/>
      <c r="D13" s="2"/>
      <c r="E13" s="2"/>
      <c r="F13" s="2"/>
      <c r="G13" s="2"/>
      <c r="H13" s="2"/>
      <c r="I13" s="2"/>
      <c r="O13" s="2"/>
    </row>
    <row r="14" spans="1:15" ht="15" x14ac:dyDescent="0.25">
      <c r="A14" s="2"/>
      <c r="B14" s="2"/>
      <c r="C14" s="2"/>
      <c r="D14" s="2"/>
      <c r="E14" s="2"/>
      <c r="F14" s="2"/>
      <c r="G14" s="2"/>
      <c r="H14" s="2"/>
      <c r="I14" s="2"/>
      <c r="O14" s="2"/>
    </row>
    <row r="15" spans="1:15" ht="15" x14ac:dyDescent="0.25">
      <c r="A15" s="2"/>
      <c r="B15" s="2"/>
      <c r="C15" s="2"/>
      <c r="D15" s="2"/>
      <c r="E15" s="2"/>
      <c r="F15" s="2"/>
      <c r="G15" s="2"/>
      <c r="H15" s="2"/>
      <c r="I15" s="2"/>
      <c r="O15" s="2"/>
    </row>
    <row r="16" spans="1:15" ht="15" x14ac:dyDescent="0.25">
      <c r="A16" s="2"/>
      <c r="B16" s="2"/>
      <c r="C16" s="2"/>
      <c r="D16" s="2"/>
      <c r="E16" s="2"/>
      <c r="F16" s="2"/>
      <c r="G16" s="2"/>
      <c r="H16" s="2"/>
      <c r="I16" s="2"/>
      <c r="O16" s="2"/>
    </row>
    <row r="17" spans="1:15" ht="15" x14ac:dyDescent="0.25">
      <c r="A17" s="2"/>
      <c r="B17" s="2"/>
      <c r="C17" s="2"/>
      <c r="D17" s="2"/>
      <c r="E17" s="2"/>
      <c r="F17" s="2"/>
      <c r="G17" s="2"/>
      <c r="H17" s="2"/>
      <c r="I17" s="2"/>
    </row>
    <row r="18" spans="1:15" ht="15" x14ac:dyDescent="0.25">
      <c r="A18" s="2"/>
      <c r="B18" s="2"/>
      <c r="C18" s="2"/>
      <c r="D18" s="2"/>
      <c r="E18" s="2"/>
      <c r="F18" s="2"/>
      <c r="G18" s="2"/>
      <c r="H18" s="2"/>
      <c r="I18" s="2"/>
    </row>
    <row r="19" spans="1:15" ht="15" x14ac:dyDescent="0.25">
      <c r="A19" s="2"/>
      <c r="B19" s="2"/>
      <c r="C19" s="2"/>
      <c r="D19" s="2"/>
      <c r="E19" s="2"/>
      <c r="F19" s="2"/>
      <c r="G19" s="2"/>
      <c r="H19" s="2"/>
      <c r="I19" s="2"/>
    </row>
    <row r="20" spans="1:15" ht="15" x14ac:dyDescent="0.25">
      <c r="A20" s="2"/>
      <c r="B20" s="2"/>
      <c r="C20" s="2"/>
      <c r="D20" s="2"/>
      <c r="E20" s="2"/>
      <c r="F20" s="2"/>
      <c r="G20" s="2"/>
      <c r="H20" s="2"/>
      <c r="I20" s="2"/>
    </row>
    <row r="21" spans="1:15" ht="15" x14ac:dyDescent="0.25">
      <c r="A21" s="2"/>
      <c r="B21" s="2"/>
      <c r="C21" s="2"/>
      <c r="D21" s="2"/>
      <c r="E21" s="2"/>
      <c r="F21" s="2"/>
      <c r="G21" s="2"/>
      <c r="H21" s="2"/>
      <c r="I21" s="2"/>
      <c r="J21" s="2"/>
      <c r="O21" s="2"/>
    </row>
    <row r="22" spans="1:15" ht="15" x14ac:dyDescent="0.25">
      <c r="A22" s="2"/>
      <c r="B22" s="2"/>
      <c r="C22" s="2"/>
      <c r="D22" s="2"/>
      <c r="E22" s="2"/>
      <c r="F22" s="2"/>
      <c r="G22" s="2"/>
      <c r="H22" s="2"/>
      <c r="I22" s="2"/>
      <c r="J22" s="2"/>
    </row>
    <row r="23" spans="1:15" ht="15" x14ac:dyDescent="0.25">
      <c r="A23" s="2"/>
      <c r="B23" s="2"/>
      <c r="C23" s="2"/>
      <c r="D23" s="2"/>
      <c r="E23" s="2"/>
      <c r="F23" s="2"/>
      <c r="G23" s="2"/>
      <c r="H23" s="2"/>
      <c r="I23" s="2"/>
      <c r="J23" s="2"/>
    </row>
    <row r="24" spans="1:15" ht="15" x14ac:dyDescent="0.25">
      <c r="A24" s="2"/>
      <c r="B24" s="2"/>
      <c r="C24" s="2"/>
      <c r="D24" s="2"/>
      <c r="E24" s="2"/>
      <c r="F24" s="2"/>
      <c r="G24" s="2"/>
      <c r="H24" s="2"/>
      <c r="I24" s="2"/>
      <c r="J24" s="2"/>
    </row>
    <row r="25" spans="1:15" ht="15" x14ac:dyDescent="0.25">
      <c r="A25" s="2"/>
      <c r="B25" s="2"/>
      <c r="C25" s="2"/>
      <c r="D25" s="2"/>
      <c r="E25" s="2"/>
      <c r="F25" s="2"/>
      <c r="G25" s="2"/>
      <c r="H25" s="2"/>
      <c r="I25" s="2"/>
      <c r="J25" s="2"/>
    </row>
    <row r="26" spans="1:15" ht="15" x14ac:dyDescent="0.25">
      <c r="A26" s="2"/>
      <c r="B26" s="2"/>
      <c r="C26" s="2"/>
      <c r="D26" s="2"/>
      <c r="E26" s="2"/>
      <c r="F26" s="2"/>
      <c r="G26" s="2"/>
      <c r="H26" s="2"/>
      <c r="I26" s="2"/>
      <c r="J26" s="2"/>
    </row>
    <row r="27" spans="1:15" ht="15" x14ac:dyDescent="0.25">
      <c r="A27" s="2"/>
      <c r="B27" s="2"/>
      <c r="C27" s="2"/>
      <c r="D27" s="2"/>
      <c r="E27" s="2"/>
      <c r="F27" s="2"/>
      <c r="G27" s="2"/>
      <c r="H27" s="2"/>
      <c r="I27" s="2"/>
      <c r="J27" s="2"/>
    </row>
    <row r="28" spans="1:15" ht="15" x14ac:dyDescent="0.25">
      <c r="A28" s="2"/>
      <c r="B28" s="2"/>
      <c r="C28" s="2"/>
      <c r="D28" s="2"/>
      <c r="E28" s="2"/>
      <c r="F28" s="2"/>
      <c r="G28" s="2"/>
      <c r="H28" s="2"/>
      <c r="I28" s="2"/>
      <c r="J28" s="2"/>
    </row>
    <row r="29" spans="1:15" ht="15" x14ac:dyDescent="0.25">
      <c r="A29" s="2"/>
      <c r="B29" s="2"/>
      <c r="C29" s="2"/>
      <c r="D29" s="2"/>
      <c r="E29" s="2"/>
      <c r="F29" s="2"/>
      <c r="G29" s="2"/>
      <c r="H29" s="2"/>
      <c r="I29" s="2"/>
      <c r="J29" s="2"/>
    </row>
    <row r="30" spans="1:15" ht="15" x14ac:dyDescent="0.25">
      <c r="A30" s="2"/>
      <c r="B30" s="2"/>
      <c r="C30" s="2"/>
      <c r="D30" s="2"/>
      <c r="E30" s="2"/>
      <c r="F30" s="2"/>
      <c r="G30" s="2"/>
      <c r="H30" s="2"/>
      <c r="I30" s="2"/>
      <c r="J30" s="2"/>
    </row>
    <row r="31" spans="1:15" ht="15" x14ac:dyDescent="0.25">
      <c r="A31" s="2"/>
      <c r="B31" s="2"/>
      <c r="C31" s="2"/>
      <c r="D31" s="2"/>
      <c r="E31" s="2"/>
      <c r="F31" s="2"/>
      <c r="G31" s="2"/>
      <c r="H31" s="2"/>
      <c r="I31" s="2"/>
      <c r="J31" s="2"/>
    </row>
    <row r="32" spans="1:15" ht="15" x14ac:dyDescent="0.25">
      <c r="A32" s="2"/>
      <c r="B32" s="2"/>
      <c r="C32" s="2"/>
      <c r="D32" s="2"/>
      <c r="E32" s="2"/>
      <c r="F32" s="2"/>
      <c r="G32" s="2"/>
      <c r="H32" s="2"/>
      <c r="I32" s="2"/>
      <c r="J32" s="2"/>
    </row>
    <row r="33" spans="1:10" ht="15" x14ac:dyDescent="0.25">
      <c r="A33" s="2"/>
      <c r="B33" s="2"/>
      <c r="C33" s="2"/>
      <c r="D33" s="2"/>
      <c r="E33" s="2" t="s">
        <v>86</v>
      </c>
      <c r="F33" s="2"/>
      <c r="G33" s="2"/>
      <c r="H33" s="2"/>
      <c r="I33" s="2"/>
      <c r="J33" s="2"/>
    </row>
    <row r="34" spans="1:10" ht="15" x14ac:dyDescent="0.25">
      <c r="A34" s="2"/>
      <c r="B34" s="2"/>
      <c r="C34" s="2"/>
      <c r="D34" s="2"/>
      <c r="E34" s="2"/>
      <c r="F34" s="2"/>
      <c r="G34" s="2"/>
      <c r="H34" s="2"/>
      <c r="I34" s="2"/>
      <c r="J34" s="2"/>
    </row>
    <row r="35" spans="1:10" ht="15" x14ac:dyDescent="0.25">
      <c r="A35" s="2"/>
      <c r="B35" s="2"/>
      <c r="C35" s="2"/>
      <c r="D35" s="2"/>
      <c r="E35" s="2"/>
      <c r="F35" s="2"/>
      <c r="G35" s="2"/>
      <c r="H35" s="2"/>
      <c r="I35" s="2"/>
      <c r="J35" s="2"/>
    </row>
    <row r="36" spans="1:10" ht="15" x14ac:dyDescent="0.25">
      <c r="A36" s="2"/>
      <c r="B36" s="2"/>
      <c r="C36" s="2"/>
      <c r="D36" s="2"/>
      <c r="E36" s="2"/>
      <c r="F36" s="2"/>
      <c r="G36" s="2">
        <v>80000</v>
      </c>
      <c r="H36" s="2" t="s">
        <v>88</v>
      </c>
      <c r="I36" s="2" t="s">
        <v>92</v>
      </c>
      <c r="J36" s="2"/>
    </row>
    <row r="37" spans="1:10" ht="15" x14ac:dyDescent="0.25">
      <c r="A37" s="2"/>
      <c r="B37" s="2"/>
      <c r="C37" s="2"/>
      <c r="D37" s="2"/>
      <c r="E37" s="2"/>
      <c r="F37" s="2"/>
      <c r="G37" s="2">
        <f>80000-158</f>
        <v>79842</v>
      </c>
      <c r="H37" s="2" t="s">
        <v>89</v>
      </c>
      <c r="I37" s="2" t="s">
        <v>93</v>
      </c>
      <c r="J37" s="2"/>
    </row>
    <row r="38" spans="1:10" ht="15.6" x14ac:dyDescent="0.25">
      <c r="A38" s="2"/>
      <c r="B38" s="2"/>
      <c r="C38" s="2"/>
      <c r="D38" s="2"/>
      <c r="E38" s="2"/>
      <c r="F38" s="2" t="s">
        <v>94</v>
      </c>
      <c r="G38" s="6">
        <f>13%/12</f>
        <v>1.0833333333333334E-2</v>
      </c>
      <c r="H38" s="2" t="s">
        <v>13</v>
      </c>
      <c r="I38" s="2"/>
      <c r="J38" s="2"/>
    </row>
    <row r="39" spans="1:10" ht="15" x14ac:dyDescent="0.25">
      <c r="A39" s="2"/>
      <c r="B39" s="2"/>
      <c r="C39" s="2" t="s">
        <v>95</v>
      </c>
      <c r="D39" s="2"/>
      <c r="E39" s="2"/>
      <c r="F39" s="2"/>
      <c r="G39" s="2">
        <v>12</v>
      </c>
      <c r="H39" s="2" t="s">
        <v>14</v>
      </c>
      <c r="I39" s="2"/>
      <c r="J39" s="2"/>
    </row>
    <row r="40" spans="1:10" ht="15.6" thickBot="1" x14ac:dyDescent="0.3">
      <c r="A40" s="2"/>
      <c r="B40" s="2"/>
      <c r="C40" s="2" t="s">
        <v>97</v>
      </c>
      <c r="D40" s="2"/>
      <c r="E40" s="2"/>
      <c r="F40" s="2" t="s">
        <v>99</v>
      </c>
      <c r="G40" s="5">
        <f>FV(G38,G39,,-G36)-1000</f>
        <v>90042.598529110212</v>
      </c>
      <c r="H40" s="2" t="s">
        <v>12</v>
      </c>
      <c r="I40" s="2" t="s">
        <v>96</v>
      </c>
      <c r="J40" s="2"/>
    </row>
    <row r="41" spans="1:10" ht="16.2" thickBot="1" x14ac:dyDescent="0.3">
      <c r="A41" s="2"/>
      <c r="B41" s="2"/>
      <c r="C41" s="2" t="s">
        <v>98</v>
      </c>
      <c r="D41" s="2"/>
      <c r="E41" s="2"/>
      <c r="F41" s="2"/>
      <c r="G41" s="14">
        <f>(G40/G37)-1</f>
        <v>0.12775980723316316</v>
      </c>
      <c r="H41" s="12" t="s">
        <v>90</v>
      </c>
      <c r="I41" s="2"/>
      <c r="J41" s="2"/>
    </row>
    <row r="42" spans="1:10" ht="15" x14ac:dyDescent="0.25">
      <c r="A42" s="2"/>
      <c r="B42" s="2"/>
      <c r="C42" s="2"/>
      <c r="D42" s="2"/>
      <c r="E42" s="2"/>
      <c r="F42" s="2"/>
      <c r="G42" s="2"/>
      <c r="H42" s="2" t="s">
        <v>100</v>
      </c>
      <c r="I42" s="2"/>
      <c r="J42" s="2"/>
    </row>
    <row r="43" spans="1:10" ht="15" x14ac:dyDescent="0.25">
      <c r="A43" s="2"/>
      <c r="B43" s="2"/>
      <c r="C43" s="2"/>
      <c r="D43" s="2"/>
      <c r="E43" s="2"/>
      <c r="F43" s="2"/>
      <c r="G43" s="2"/>
      <c r="H43" s="2"/>
      <c r="I43" s="2"/>
      <c r="J43" s="2"/>
    </row>
    <row r="44" spans="1:10" ht="15.6" thickBot="1" x14ac:dyDescent="0.3">
      <c r="A44" s="2"/>
      <c r="B44" s="2"/>
      <c r="C44" s="2"/>
      <c r="D44" s="2"/>
      <c r="E44" s="2"/>
      <c r="F44" s="2"/>
      <c r="G44" s="2"/>
      <c r="H44" s="2" t="s">
        <v>101</v>
      </c>
      <c r="I44" s="2"/>
      <c r="J44" s="2"/>
    </row>
    <row r="45" spans="1:10" ht="15" x14ac:dyDescent="0.25">
      <c r="A45" s="2"/>
      <c r="B45" s="2"/>
      <c r="C45" s="2"/>
      <c r="D45" s="2"/>
      <c r="E45" s="2"/>
      <c r="F45" s="2"/>
      <c r="G45" s="2"/>
      <c r="H45" s="15" t="s">
        <v>102</v>
      </c>
      <c r="I45" s="2"/>
      <c r="J45" s="2"/>
    </row>
    <row r="46" spans="1:10" ht="15" x14ac:dyDescent="0.25">
      <c r="A46" s="2"/>
      <c r="B46" s="2"/>
      <c r="C46" s="2"/>
      <c r="D46" s="2"/>
      <c r="E46" s="2"/>
      <c r="F46" s="2"/>
      <c r="G46" s="2"/>
      <c r="H46" s="16" t="s">
        <v>103</v>
      </c>
      <c r="I46" s="2"/>
      <c r="J46" s="2"/>
    </row>
    <row r="47" spans="1:10" ht="15.6" thickBot="1" x14ac:dyDescent="0.3">
      <c r="A47" s="2"/>
      <c r="B47" s="2"/>
      <c r="C47" s="2"/>
      <c r="D47" s="2"/>
      <c r="E47" s="2"/>
      <c r="F47" s="2"/>
      <c r="G47" s="2"/>
      <c r="H47" s="17" t="s">
        <v>104</v>
      </c>
      <c r="I47" s="2"/>
      <c r="J47" s="2"/>
    </row>
    <row r="48" spans="1:10" ht="15" x14ac:dyDescent="0.25">
      <c r="A48" s="2"/>
      <c r="B48" s="2"/>
      <c r="C48" s="2"/>
      <c r="D48" s="2"/>
      <c r="E48" s="2"/>
      <c r="F48" s="2"/>
      <c r="G48" s="2"/>
      <c r="H48" s="2"/>
      <c r="I48" s="2"/>
      <c r="J48" s="2"/>
    </row>
    <row r="49" spans="1:10" ht="15" x14ac:dyDescent="0.25">
      <c r="A49" s="2"/>
      <c r="B49" s="2"/>
      <c r="C49" s="2"/>
      <c r="D49" s="2"/>
      <c r="E49" s="2"/>
      <c r="F49" s="2"/>
      <c r="G49" s="2"/>
      <c r="H49" s="2"/>
      <c r="I49" s="2"/>
      <c r="J49" s="2"/>
    </row>
    <row r="50" spans="1:10" ht="15" x14ac:dyDescent="0.25">
      <c r="A50" s="2"/>
      <c r="B50" s="2"/>
      <c r="C50" s="2"/>
      <c r="D50" s="2"/>
      <c r="E50" s="2"/>
      <c r="F50" s="2"/>
      <c r="G50" s="2"/>
      <c r="H50" s="2" t="s">
        <v>105</v>
      </c>
      <c r="I50" s="2"/>
      <c r="J50" s="2"/>
    </row>
    <row r="51" spans="1:10" ht="15" x14ac:dyDescent="0.25">
      <c r="A51" s="2"/>
      <c r="B51" s="2"/>
      <c r="C51" s="2"/>
      <c r="D51" s="2"/>
      <c r="E51" s="2"/>
      <c r="F51" s="2"/>
      <c r="G51" s="2"/>
      <c r="H51" s="2" t="s">
        <v>106</v>
      </c>
      <c r="I51" s="2"/>
      <c r="J51" s="2"/>
    </row>
    <row r="52" spans="1:10" ht="15" x14ac:dyDescent="0.25">
      <c r="A52" s="2"/>
      <c r="B52" s="2"/>
      <c r="C52" s="2"/>
      <c r="D52" s="2"/>
      <c r="E52" s="2"/>
      <c r="F52" s="2"/>
      <c r="G52" s="2"/>
      <c r="H52" s="2" t="s">
        <v>107</v>
      </c>
      <c r="I52" s="2"/>
      <c r="J52" s="2"/>
    </row>
    <row r="53" spans="1:10" ht="15" x14ac:dyDescent="0.25">
      <c r="A53" s="2"/>
      <c r="B53" s="2"/>
      <c r="C53" s="2"/>
      <c r="D53" s="2"/>
      <c r="E53" s="2"/>
      <c r="F53" s="2"/>
      <c r="G53" s="2"/>
      <c r="H53" s="2"/>
      <c r="I53" s="2"/>
      <c r="J53" s="2"/>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AB95-C018-44DF-BD3A-F405FB13611B}">
  <dimension ref="O4:O5"/>
  <sheetViews>
    <sheetView rightToLeft="1" workbookViewId="0">
      <selection activeCell="O10" sqref="O10:T12"/>
    </sheetView>
  </sheetViews>
  <sheetFormatPr defaultRowHeight="13.8" x14ac:dyDescent="0.25"/>
  <sheetData>
    <row r="4" spans="15:15" x14ac:dyDescent="0.25">
      <c r="O4" t="s">
        <v>136</v>
      </c>
    </row>
    <row r="5" spans="15:15" x14ac:dyDescent="0.25">
      <c r="O5" t="s">
        <v>248</v>
      </c>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DAA57-AEFF-44AD-AF90-DAF88526B131}">
  <dimension ref="A1"/>
  <sheetViews>
    <sheetView rightToLeft="1" workbookViewId="0">
      <selection activeCell="N37" sqref="N37"/>
    </sheetView>
  </sheetViews>
  <sheetFormatPr defaultRowHeight="13.8" x14ac:dyDescent="0.25"/>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A57C1-624E-43CA-BDFF-64A116CF9752}">
  <dimension ref="A1"/>
  <sheetViews>
    <sheetView rightToLeft="1" workbookViewId="0">
      <selection activeCell="O14" sqref="O14"/>
    </sheetView>
  </sheetViews>
  <sheetFormatPr defaultRowHeight="13.8"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22</vt:i4>
      </vt:variant>
    </vt:vector>
  </HeadingPairs>
  <TitlesOfParts>
    <vt:vector size="22" baseType="lpstr">
      <vt:lpstr>הקדמה</vt:lpstr>
      <vt:lpstr>פרוייקטים</vt:lpstr>
      <vt:lpstr>שאלה 8</vt:lpstr>
      <vt:lpstr>ש 4</vt:lpstr>
      <vt:lpstr>ש 7</vt:lpstr>
      <vt:lpstr>ש 17</vt:lpstr>
      <vt:lpstr>שאלה 11</vt:lpstr>
      <vt:lpstr>ש 1</vt:lpstr>
      <vt:lpstr>ש 3</vt:lpstr>
      <vt:lpstr>ש 2</vt:lpstr>
      <vt:lpstr>ש 14</vt:lpstr>
      <vt:lpstr>ש 16</vt:lpstr>
      <vt:lpstr>ש 12</vt:lpstr>
      <vt:lpstr>שאלה 9</vt:lpstr>
      <vt:lpstr>10</vt:lpstr>
      <vt:lpstr>ש 13</vt:lpstr>
      <vt:lpstr>ש 18</vt:lpstr>
      <vt:lpstr>ש 5</vt:lpstr>
      <vt:lpstr>ש 6</vt:lpstr>
      <vt:lpstr>ש 15 אם נספיק</vt:lpstr>
      <vt:lpstr>ש 19 אם נספיק</vt:lpstr>
      <vt:lpstr>ש 20 אם נספיק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משתמש</dc:creator>
  <cp:lastModifiedBy>roy idan</cp:lastModifiedBy>
  <dcterms:created xsi:type="dcterms:W3CDTF">2015-06-05T18:19:34Z</dcterms:created>
  <dcterms:modified xsi:type="dcterms:W3CDTF">2025-07-08T15:11:27Z</dcterms:modified>
</cp:coreProperties>
</file>