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drawings/drawing6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 codeName="{899C9086-67A9-5B14-2C2D-5A8001700F7D}"/>
  <workbookPr codeName="חוברת_עבודה_זו" defaultThemeVersion="124226"/>
  <mc:AlternateContent xmlns:mc="http://schemas.openxmlformats.org/markup-compatibility/2006">
    <mc:Choice Requires="x15">
      <x15ac:absPath xmlns:x15ac="http://schemas.microsoft.com/office/spreadsheetml/2010/11/ac" url="C:\Users\משתמש\Desktop\אקסל השלמות\"/>
    </mc:Choice>
  </mc:AlternateContent>
  <xr:revisionPtr revIDLastSave="0" documentId="8_{9CCE339C-8249-4990-9E2E-94F086BE69E8}" xr6:coauthVersionLast="47" xr6:coauthVersionMax="47" xr10:uidLastSave="{00000000-0000-0000-0000-000000000000}"/>
  <bookViews>
    <workbookView xWindow="972" yWindow="456" windowWidth="29616" windowHeight="16248" activeTab="2" xr2:uid="{00000000-000D-0000-FFFF-FFFF00000000}"/>
  </bookViews>
  <sheets>
    <sheet name="DATA" sheetId="1" r:id="rId1"/>
    <sheet name="פרטים אישיים" sheetId="2" r:id="rId2"/>
    <sheet name="סעיפים 5-7" sheetId="3" r:id="rId3"/>
    <sheet name="סעיף 8" sheetId="4" r:id="rId4"/>
    <sheet name="סיכום תרחיש" sheetId="6" r:id="rId5"/>
    <sheet name="ראשי" sheetId="7" r:id="rId6"/>
    <sheet name="סעיף 9" sheetId="5" r:id="rId7"/>
  </sheets>
  <definedNames>
    <definedName name="_xlnm._FilterDatabase" localSheetId="0" hidden="1">DATA!$C$2:$C$13</definedName>
    <definedName name="_xlnm._FilterDatabase" localSheetId="3" hidden="1">'סעיף 8'!$C$2:$C$13</definedName>
    <definedName name="_xlnm._FilterDatabase" localSheetId="6" hidden="1">'סעיף 9'!$C$2:$C$13</definedName>
    <definedName name="_xlnm._FilterDatabase" localSheetId="2" hidden="1">'סעיפים 5-7'!$C$2:$C$13</definedName>
    <definedName name="_xlnm.Criteria" localSheetId="0">DATA!$C$2</definedName>
    <definedName name="_xlnm.Criteria" localSheetId="3">'סעיף 8'!$C$2</definedName>
    <definedName name="_xlnm.Criteria" localSheetId="6">'סעיף 9'!$C$2</definedName>
    <definedName name="_xlnm.Criteria" localSheetId="2">'סעיפים 5-7'!$C$2</definedName>
    <definedName name="_xlnm.Extract" localSheetId="0">DATA!$E$26</definedName>
    <definedName name="_xlnm.Extract" localSheetId="3">'סעיף 8'!$E$26</definedName>
    <definedName name="_xlnm.Extract" localSheetId="6">'סעיף 9'!$E$26</definedName>
    <definedName name="_xlnm.Extract" localSheetId="2">'סעיפים 5-7'!$J$13</definedName>
    <definedName name="solver_cvg" localSheetId="0" hidden="1">0.0001</definedName>
    <definedName name="solver_cvg" localSheetId="3" hidden="1">0.0001</definedName>
    <definedName name="solver_cvg" localSheetId="6" hidden="1">0.0001</definedName>
    <definedName name="solver_cvg" localSheetId="2" hidden="1">0.0001</definedName>
    <definedName name="solver_drv" localSheetId="0" hidden="1">1</definedName>
    <definedName name="solver_drv" localSheetId="3" hidden="1">1</definedName>
    <definedName name="solver_drv" localSheetId="6" hidden="1">1</definedName>
    <definedName name="solver_drv" localSheetId="2" hidden="1">1</definedName>
    <definedName name="solver_eng" localSheetId="0" hidden="1">1</definedName>
    <definedName name="solver_eng" localSheetId="3" hidden="1">1</definedName>
    <definedName name="solver_eng" localSheetId="6" hidden="1">1</definedName>
    <definedName name="solver_eng" localSheetId="2" hidden="1">1</definedName>
    <definedName name="solver_est" localSheetId="0" hidden="1">1</definedName>
    <definedName name="solver_est" localSheetId="3" hidden="1">1</definedName>
    <definedName name="solver_est" localSheetId="6" hidden="1">1</definedName>
    <definedName name="solver_est" localSheetId="2" hidden="1">1</definedName>
    <definedName name="solver_itr" localSheetId="0" hidden="1">2147483647</definedName>
    <definedName name="solver_itr" localSheetId="3" hidden="1">2147483647</definedName>
    <definedName name="solver_itr" localSheetId="6" hidden="1">2147483647</definedName>
    <definedName name="solver_itr" localSheetId="2" hidden="1">2147483647</definedName>
    <definedName name="solver_mip" localSheetId="0" hidden="1">2147483647</definedName>
    <definedName name="solver_mip" localSheetId="3" hidden="1">2147483647</definedName>
    <definedName name="solver_mip" localSheetId="6" hidden="1">2147483647</definedName>
    <definedName name="solver_mip" localSheetId="2" hidden="1">2147483647</definedName>
    <definedName name="solver_mni" localSheetId="0" hidden="1">30</definedName>
    <definedName name="solver_mni" localSheetId="3" hidden="1">30</definedName>
    <definedName name="solver_mni" localSheetId="6" hidden="1">30</definedName>
    <definedName name="solver_mni" localSheetId="2" hidden="1">30</definedName>
    <definedName name="solver_mrt" localSheetId="0" hidden="1">0.075</definedName>
    <definedName name="solver_mrt" localSheetId="3" hidden="1">0.075</definedName>
    <definedName name="solver_mrt" localSheetId="6" hidden="1">0.075</definedName>
    <definedName name="solver_mrt" localSheetId="2" hidden="1">0.075</definedName>
    <definedName name="solver_msl" localSheetId="0" hidden="1">2</definedName>
    <definedName name="solver_msl" localSheetId="3" hidden="1">2</definedName>
    <definedName name="solver_msl" localSheetId="6" hidden="1">2</definedName>
    <definedName name="solver_msl" localSheetId="2" hidden="1">2</definedName>
    <definedName name="solver_neg" localSheetId="0" hidden="1">1</definedName>
    <definedName name="solver_neg" localSheetId="3" hidden="1">1</definedName>
    <definedName name="solver_neg" localSheetId="6" hidden="1">1</definedName>
    <definedName name="solver_neg" localSheetId="2" hidden="1">1</definedName>
    <definedName name="solver_nod" localSheetId="0" hidden="1">2147483647</definedName>
    <definedName name="solver_nod" localSheetId="3" hidden="1">2147483647</definedName>
    <definedName name="solver_nod" localSheetId="6" hidden="1">2147483647</definedName>
    <definedName name="solver_nod" localSheetId="2" hidden="1">2147483647</definedName>
    <definedName name="solver_num" localSheetId="0" hidden="1">0</definedName>
    <definedName name="solver_num" localSheetId="3" hidden="1">0</definedName>
    <definedName name="solver_num" localSheetId="6" hidden="1">0</definedName>
    <definedName name="solver_num" localSheetId="2" hidden="1">0</definedName>
    <definedName name="solver_nwt" localSheetId="0" hidden="1">1</definedName>
    <definedName name="solver_nwt" localSheetId="3" hidden="1">1</definedName>
    <definedName name="solver_nwt" localSheetId="6" hidden="1">1</definedName>
    <definedName name="solver_nwt" localSheetId="2" hidden="1">1</definedName>
    <definedName name="solver_pre" localSheetId="0" hidden="1">0.000001</definedName>
    <definedName name="solver_pre" localSheetId="3" hidden="1">0.000001</definedName>
    <definedName name="solver_pre" localSheetId="6" hidden="1">0.000001</definedName>
    <definedName name="solver_pre" localSheetId="2" hidden="1">0.000001</definedName>
    <definedName name="solver_rbv" localSheetId="0" hidden="1">1</definedName>
    <definedName name="solver_rbv" localSheetId="3" hidden="1">1</definedName>
    <definedName name="solver_rbv" localSheetId="6" hidden="1">1</definedName>
    <definedName name="solver_rbv" localSheetId="2" hidden="1">1</definedName>
    <definedName name="solver_rlx" localSheetId="0" hidden="1">2</definedName>
    <definedName name="solver_rlx" localSheetId="3" hidden="1">2</definedName>
    <definedName name="solver_rlx" localSheetId="6" hidden="1">2</definedName>
    <definedName name="solver_rlx" localSheetId="2" hidden="1">2</definedName>
    <definedName name="solver_rsd" localSheetId="0" hidden="1">0</definedName>
    <definedName name="solver_rsd" localSheetId="3" hidden="1">0</definedName>
    <definedName name="solver_rsd" localSheetId="6" hidden="1">0</definedName>
    <definedName name="solver_rsd" localSheetId="2" hidden="1">0</definedName>
    <definedName name="solver_scl" localSheetId="0" hidden="1">1</definedName>
    <definedName name="solver_scl" localSheetId="3" hidden="1">1</definedName>
    <definedName name="solver_scl" localSheetId="6" hidden="1">1</definedName>
    <definedName name="solver_scl" localSheetId="2" hidden="1">1</definedName>
    <definedName name="solver_sho" localSheetId="0" hidden="1">2</definedName>
    <definedName name="solver_sho" localSheetId="3" hidden="1">2</definedName>
    <definedName name="solver_sho" localSheetId="6" hidden="1">2</definedName>
    <definedName name="solver_sho" localSheetId="2" hidden="1">2</definedName>
    <definedName name="solver_ssz" localSheetId="0" hidden="1">100</definedName>
    <definedName name="solver_ssz" localSheetId="3" hidden="1">100</definedName>
    <definedName name="solver_ssz" localSheetId="6" hidden="1">100</definedName>
    <definedName name="solver_ssz" localSheetId="2" hidden="1">100</definedName>
    <definedName name="solver_tim" localSheetId="0" hidden="1">2147483647</definedName>
    <definedName name="solver_tim" localSheetId="3" hidden="1">2147483647</definedName>
    <definedName name="solver_tim" localSheetId="6" hidden="1">2147483647</definedName>
    <definedName name="solver_tim" localSheetId="2" hidden="1">2147483647</definedName>
    <definedName name="solver_tol" localSheetId="0" hidden="1">0.01</definedName>
    <definedName name="solver_tol" localSheetId="3" hidden="1">0.01</definedName>
    <definedName name="solver_tol" localSheetId="6" hidden="1">0.01</definedName>
    <definedName name="solver_tol" localSheetId="2" hidden="1">0.01</definedName>
    <definedName name="solver_typ" localSheetId="0" hidden="1">1</definedName>
    <definedName name="solver_typ" localSheetId="3" hidden="1">1</definedName>
    <definedName name="solver_typ" localSheetId="6" hidden="1">1</definedName>
    <definedName name="solver_typ" localSheetId="2" hidden="1">1</definedName>
    <definedName name="solver_val" localSheetId="0" hidden="1">0</definedName>
    <definedName name="solver_val" localSheetId="3" hidden="1">0</definedName>
    <definedName name="solver_val" localSheetId="6" hidden="1">0</definedName>
    <definedName name="solver_val" localSheetId="2" hidden="1">0</definedName>
    <definedName name="solver_ver" localSheetId="0" hidden="1">3</definedName>
    <definedName name="solver_ver" localSheetId="3" hidden="1">3</definedName>
    <definedName name="solver_ver" localSheetId="6" hidden="1">3</definedName>
    <definedName name="solver_ver" localSheetId="2" hidden="1">3</definedName>
    <definedName name="אחוז_רווחיות_של_המסך">'סעיף 9'!$F$28</definedName>
    <definedName name="אחוז_רווחיות_של_מדפסת">'סעיף 9'!$F$30</definedName>
    <definedName name="אחוז_רווחיות_של_מסך">'סעיף 9'!$F$28</definedName>
    <definedName name="כמות_המכירות_של_פריט_1001">'סעיף 9'!$E$3</definedName>
    <definedName name="מחיר_המכירה_ליחידה_בדולרים_של_פריט_1001">'סעיף 9'!$D$3</definedName>
    <definedName name="ממוצע_רווח_כולל_בשח">'סעיף 9'!$L$4</definedName>
    <definedName name="סכום_רווח_כולל_בשח">'סעיף 9'!$L$5</definedName>
    <definedName name="שער_הדולר">'סעיף 9'!$B$32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3" l="1"/>
  <c r="R2" i="3"/>
  <c r="S2" i="3" s="1"/>
  <c r="T2" i="3" s="1"/>
  <c r="P2" i="3"/>
  <c r="N8" i="3"/>
  <c r="N5" i="3"/>
  <c r="N6" i="3"/>
  <c r="N7" i="3"/>
  <c r="N4" i="3"/>
  <c r="N3" i="3"/>
  <c r="F18" i="5"/>
  <c r="G18" i="5" s="1"/>
  <c r="H18" i="5" s="1"/>
  <c r="F17" i="5"/>
  <c r="G17" i="5" s="1"/>
  <c r="H17" i="5" s="1"/>
  <c r="F16" i="5"/>
  <c r="G16" i="5" s="1"/>
  <c r="H16" i="5" s="1"/>
  <c r="F15" i="5"/>
  <c r="G15" i="5" s="1"/>
  <c r="H15" i="5" s="1"/>
  <c r="F14" i="5"/>
  <c r="G14" i="5" s="1"/>
  <c r="H14" i="5" s="1"/>
  <c r="F13" i="5"/>
  <c r="G13" i="5" s="1"/>
  <c r="H13" i="5" s="1"/>
  <c r="F12" i="5"/>
  <c r="G12" i="5" s="1"/>
  <c r="H12" i="5" s="1"/>
  <c r="F11" i="5"/>
  <c r="G11" i="5" s="1"/>
  <c r="H11" i="5" s="1"/>
  <c r="F10" i="5"/>
  <c r="G10" i="5" s="1"/>
  <c r="H10" i="5" s="1"/>
  <c r="F9" i="5"/>
  <c r="G9" i="5" s="1"/>
  <c r="H9" i="5" s="1"/>
  <c r="F8" i="5"/>
  <c r="G8" i="5" s="1"/>
  <c r="H8" i="5" s="1"/>
  <c r="F7" i="5"/>
  <c r="G7" i="5" s="1"/>
  <c r="H7" i="5" s="1"/>
  <c r="F6" i="5"/>
  <c r="G6" i="5" s="1"/>
  <c r="H6" i="5" s="1"/>
  <c r="F5" i="5"/>
  <c r="G5" i="5" s="1"/>
  <c r="H5" i="5" s="1"/>
  <c r="F4" i="5"/>
  <c r="G4" i="5" s="1"/>
  <c r="H4" i="5" s="1"/>
  <c r="F3" i="5"/>
  <c r="G3" i="5" s="1"/>
  <c r="F18" i="4"/>
  <c r="G18" i="4" s="1"/>
  <c r="H18" i="4" s="1"/>
  <c r="F17" i="4"/>
  <c r="G17" i="4" s="1"/>
  <c r="H17" i="4" s="1"/>
  <c r="G16" i="4"/>
  <c r="H16" i="4" s="1"/>
  <c r="F16" i="4"/>
  <c r="F15" i="4"/>
  <c r="G15" i="4" s="1"/>
  <c r="H15" i="4" s="1"/>
  <c r="F14" i="4"/>
  <c r="G14" i="4" s="1"/>
  <c r="H14" i="4" s="1"/>
  <c r="F13" i="4"/>
  <c r="G13" i="4" s="1"/>
  <c r="H13" i="4" s="1"/>
  <c r="F12" i="4"/>
  <c r="G12" i="4" s="1"/>
  <c r="H12" i="4" s="1"/>
  <c r="F11" i="4"/>
  <c r="G11" i="4" s="1"/>
  <c r="H11" i="4" s="1"/>
  <c r="F10" i="4"/>
  <c r="G10" i="4" s="1"/>
  <c r="H10" i="4" s="1"/>
  <c r="F9" i="4"/>
  <c r="G9" i="4" s="1"/>
  <c r="H9" i="4" s="1"/>
  <c r="F8" i="4"/>
  <c r="G8" i="4" s="1"/>
  <c r="H8" i="4" s="1"/>
  <c r="F7" i="4"/>
  <c r="G7" i="4" s="1"/>
  <c r="H7" i="4" s="1"/>
  <c r="F6" i="4"/>
  <c r="G6" i="4" s="1"/>
  <c r="H6" i="4" s="1"/>
  <c r="F5" i="4"/>
  <c r="G5" i="4" s="1"/>
  <c r="H5" i="4" s="1"/>
  <c r="F4" i="4"/>
  <c r="G4" i="4" s="1"/>
  <c r="H4" i="4" s="1"/>
  <c r="F3" i="4"/>
  <c r="B60" i="3"/>
  <c r="C60" i="3" s="1"/>
  <c r="D60" i="3" s="1"/>
  <c r="E60" i="3" s="1"/>
  <c r="A61" i="3"/>
  <c r="A62" i="3" s="1"/>
  <c r="A63" i="3" s="1"/>
  <c r="A64" i="3" s="1"/>
  <c r="A65" i="3" s="1"/>
  <c r="A41" i="3"/>
  <c r="A42" i="3" s="1"/>
  <c r="A43" i="3" s="1"/>
  <c r="A44" i="3" s="1"/>
  <c r="A45" i="3" s="1"/>
  <c r="A46" i="3" s="1"/>
  <c r="A47" i="3" s="1"/>
  <c r="A48" i="3" s="1"/>
  <c r="F18" i="3"/>
  <c r="G18" i="3" s="1"/>
  <c r="H18" i="3" s="1"/>
  <c r="F17" i="3"/>
  <c r="G17" i="3" s="1"/>
  <c r="H17" i="3" s="1"/>
  <c r="F16" i="3"/>
  <c r="G16" i="3" s="1"/>
  <c r="H16" i="3" s="1"/>
  <c r="F15" i="3"/>
  <c r="G15" i="3" s="1"/>
  <c r="H15" i="3" s="1"/>
  <c r="F14" i="3"/>
  <c r="G14" i="3" s="1"/>
  <c r="H14" i="3" s="1"/>
  <c r="F13" i="3"/>
  <c r="G13" i="3" s="1"/>
  <c r="H13" i="3" s="1"/>
  <c r="F12" i="3"/>
  <c r="G12" i="3" s="1"/>
  <c r="H12" i="3" s="1"/>
  <c r="F11" i="3"/>
  <c r="G11" i="3" s="1"/>
  <c r="H11" i="3" s="1"/>
  <c r="F10" i="3"/>
  <c r="G10" i="3" s="1"/>
  <c r="H10" i="3" s="1"/>
  <c r="F9" i="3"/>
  <c r="G9" i="3" s="1"/>
  <c r="H9" i="3" s="1"/>
  <c r="F8" i="3"/>
  <c r="G8" i="3" s="1"/>
  <c r="H8" i="3" s="1"/>
  <c r="F7" i="3"/>
  <c r="G7" i="3" s="1"/>
  <c r="H7" i="3" s="1"/>
  <c r="F6" i="3"/>
  <c r="G6" i="3" s="1"/>
  <c r="H6" i="3" s="1"/>
  <c r="F5" i="3"/>
  <c r="G5" i="3" s="1"/>
  <c r="H5" i="3" s="1"/>
  <c r="F4" i="3"/>
  <c r="G4" i="3" s="1"/>
  <c r="H4" i="3" s="1"/>
  <c r="F3" i="3"/>
  <c r="G3" i="3" s="1"/>
  <c r="H3" i="5" l="1"/>
  <c r="L3" i="5"/>
  <c r="L2" i="5"/>
  <c r="L2" i="4"/>
  <c r="G3" i="4"/>
  <c r="H3" i="3"/>
  <c r="J3" i="3"/>
  <c r="J2" i="3"/>
  <c r="B40" i="3" s="1"/>
  <c r="F18" i="1"/>
  <c r="G18" i="1" s="1"/>
  <c r="H18" i="1" s="1"/>
  <c r="F14" i="1"/>
  <c r="G14" i="1" s="1"/>
  <c r="H14" i="1" s="1"/>
  <c r="F15" i="1"/>
  <c r="G15" i="1" s="1"/>
  <c r="H15" i="1" s="1"/>
  <c r="F16" i="1"/>
  <c r="G16" i="1" s="1"/>
  <c r="H16" i="1" s="1"/>
  <c r="F17" i="1"/>
  <c r="G17" i="1" s="1"/>
  <c r="H17" i="1" s="1"/>
  <c r="L5" i="5" l="1"/>
  <c r="L4" i="5"/>
  <c r="H3" i="4"/>
  <c r="L3" i="4"/>
  <c r="J28" i="4" s="1"/>
  <c r="J4" i="3"/>
  <c r="N2" i="3" s="1"/>
  <c r="J5" i="3"/>
  <c r="D40" i="3" s="1"/>
  <c r="F4" i="1"/>
  <c r="G4" i="1" s="1"/>
  <c r="H4" i="1" s="1"/>
  <c r="F5" i="1"/>
  <c r="G5" i="1" s="1"/>
  <c r="H5" i="1" s="1"/>
  <c r="F6" i="1"/>
  <c r="G6" i="1" s="1"/>
  <c r="H6" i="1" s="1"/>
  <c r="F7" i="1"/>
  <c r="G7" i="1" s="1"/>
  <c r="H7" i="1" s="1"/>
  <c r="F8" i="1"/>
  <c r="G8" i="1" s="1"/>
  <c r="H8" i="1" s="1"/>
  <c r="F9" i="1"/>
  <c r="G9" i="1" s="1"/>
  <c r="H9" i="1" s="1"/>
  <c r="F10" i="1"/>
  <c r="G10" i="1" s="1"/>
  <c r="H10" i="1" s="1"/>
  <c r="F11" i="1"/>
  <c r="G11" i="1" s="1"/>
  <c r="H11" i="1" s="1"/>
  <c r="F12" i="1"/>
  <c r="G12" i="1" s="1"/>
  <c r="H12" i="1" s="1"/>
  <c r="F13" i="1"/>
  <c r="G13" i="1" s="1"/>
  <c r="H13" i="1" s="1"/>
  <c r="F3" i="1"/>
  <c r="M28" i="3" l="1"/>
  <c r="G3" i="1"/>
  <c r="L2" i="1"/>
  <c r="L4" i="4"/>
  <c r="L5" i="4"/>
  <c r="C40" i="3"/>
  <c r="A60" i="3"/>
  <c r="H3" i="1" l="1"/>
  <c r="L3" i="1"/>
  <c r="L4" i="1" l="1"/>
  <c r="L5" i="1"/>
</calcChain>
</file>

<file path=xl/sharedStrings.xml><?xml version="1.0" encoding="utf-8"?>
<sst xmlns="http://schemas.openxmlformats.org/spreadsheetml/2006/main" count="234" uniqueCount="66">
  <si>
    <t>קוד פריט</t>
  </si>
  <si>
    <t>מחשב נייד</t>
  </si>
  <si>
    <t>מסך</t>
  </si>
  <si>
    <t>Dell</t>
  </si>
  <si>
    <t>Asus</t>
  </si>
  <si>
    <t>Lenovo</t>
  </si>
  <si>
    <t>Apple</t>
  </si>
  <si>
    <t>Sony</t>
  </si>
  <si>
    <t>Canon</t>
  </si>
  <si>
    <t>מדפסת</t>
  </si>
  <si>
    <t>שער הדולר :</t>
  </si>
  <si>
    <t>תאי עזר :</t>
  </si>
  <si>
    <t>שם מוצר</t>
  </si>
  <si>
    <t>נתוני מכירות</t>
  </si>
  <si>
    <t>רווח ליח' בש"ח</t>
  </si>
  <si>
    <t>רווח ליחידה בדולרים</t>
  </si>
  <si>
    <t>מחיר מכירה ליחידה בדולרים</t>
  </si>
  <si>
    <t>רווחיות המוצר באחוזים</t>
  </si>
  <si>
    <t>Samsung</t>
  </si>
  <si>
    <t>HP</t>
  </si>
  <si>
    <t>דיסק</t>
  </si>
  <si>
    <t>WD</t>
  </si>
  <si>
    <t>Seagate</t>
  </si>
  <si>
    <t>Lexmark</t>
  </si>
  <si>
    <t>שם המותג</t>
  </si>
  <si>
    <t>סוג המוצר</t>
  </si>
  <si>
    <t>Mag</t>
  </si>
  <si>
    <t>Sharp</t>
  </si>
  <si>
    <t>Msi</t>
  </si>
  <si>
    <t>Brother</t>
  </si>
  <si>
    <t>Apacer</t>
  </si>
  <si>
    <t>כמות (מספר יחידות)</t>
  </si>
  <si>
    <t>רווח כולל לפריט בש"ח</t>
  </si>
  <si>
    <t>שם המגישה</t>
  </si>
  <si>
    <t>ת.ז</t>
  </si>
  <si>
    <t>שם ההקורס</t>
  </si>
  <si>
    <t>יום ושעת שיעור</t>
  </si>
  <si>
    <t>שם המרצה</t>
  </si>
  <si>
    <t>שם עוזר ההוראה</t>
  </si>
  <si>
    <t>סעיף 5</t>
  </si>
  <si>
    <t>סעיף 6</t>
  </si>
  <si>
    <t>מקורי</t>
  </si>
  <si>
    <t>סעיף 7</t>
  </si>
  <si>
    <t>סעיף 8</t>
  </si>
  <si>
    <t>שער_הדולר</t>
  </si>
  <si>
    <t>אחוז_רווחיות_של_המסך</t>
  </si>
  <si>
    <t>אחוז_רווחיות_של_מדפסת</t>
  </si>
  <si>
    <t>כמות_המכירות_של_פריט_1001</t>
  </si>
  <si>
    <t>מחיר_המכירה_ליחידה_בדולרים_של_פ</t>
  </si>
  <si>
    <t>ממוצע_רווח_כולל_בשח</t>
  </si>
  <si>
    <t>סכום_רווח_כולל_בשח</t>
  </si>
  <si>
    <t>תרחיש_מקורי</t>
  </si>
  <si>
    <t>נוצר על-ידי desktop ב 28/04/2016</t>
  </si>
  <si>
    <t>תרחיש_צפוי</t>
  </si>
  <si>
    <t>תרחיש_אופטימי</t>
  </si>
  <si>
    <t>תרחיש_פסימי</t>
  </si>
  <si>
    <t>סיכום תרחיש</t>
  </si>
  <si>
    <t>תאים משתנים:</t>
  </si>
  <si>
    <t>ערכים נוכחיים:</t>
  </si>
  <si>
    <t>תאי תוצאות:</t>
  </si>
  <si>
    <t>הערות:  העמודה ערכים נוכחיים מייצגת ערכים של תאים משתנים בעת</t>
  </si>
  <si>
    <t>שדוח סיכום התרחיש נוצר.  תאים משתנים של</t>
  </si>
  <si>
    <t>כל תרחיש מסומן באפור.</t>
  </si>
  <si>
    <t xml:space="preserve">ע"י כלי אוטומטי כיצד ישתנה ממוצע הרווח הכולל של כל הפריטים בשח במידה ואחוז הרווחיות של המוצר מסך ושל המוצר מחשב נייד ישתנו. </t>
  </si>
  <si>
    <t>לגבי המסך: אחוז הרווחיות תנוע בין 10% ל 15% במרווחים של 1%</t>
  </si>
  <si>
    <t>לגבי המחשב הנייד אחוז הרווחיות תנוע בין 30% ל 40% בקפיצות של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</si>
</sst>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409]* #,##0.0_ ;_-[$$-409]* \-#,##0.0\ ;_-[$$-409]* &quot;-&quot;??_ ;_-@_ "/>
    <numFmt numFmtId="165" formatCode="&quot;₪&quot;\ #,##0.0"/>
    <numFmt numFmtId="166" formatCode="&quot;₪&quot;\ #,##0.00"/>
  </numFmts>
  <fonts count="23" x14ac:knownFonts="1">
    <font>
      <sz val="11"/>
      <color theme="1"/>
      <name val="Arial"/>
      <family val="2"/>
      <charset val="177"/>
      <scheme val="minor"/>
    </font>
    <font>
      <b/>
      <u/>
      <sz val="35"/>
      <color theme="1"/>
      <name val="Arial"/>
      <family val="2"/>
      <scheme val="minor"/>
    </font>
    <font>
      <b/>
      <u/>
      <sz val="20"/>
      <name val="Arial"/>
      <family val="2"/>
      <scheme val="minor"/>
    </font>
    <font>
      <u/>
      <sz val="12"/>
      <name val="Arial"/>
      <family val="2"/>
      <scheme val="minor"/>
    </font>
    <font>
      <sz val="12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b/>
      <u/>
      <sz val="12"/>
      <name val="Arial"/>
      <family val="2"/>
      <scheme val="minor"/>
    </font>
    <font>
      <b/>
      <sz val="12"/>
      <color indexed="9"/>
      <name val="Arial"/>
      <family val="2"/>
      <charset val="177"/>
      <scheme val="minor"/>
    </font>
    <font>
      <b/>
      <sz val="11"/>
      <color indexed="8"/>
      <name val="Arial"/>
      <family val="2"/>
      <charset val="177"/>
      <scheme val="minor"/>
    </font>
    <font>
      <b/>
      <sz val="11"/>
      <color indexed="18"/>
      <name val="Arial"/>
      <family val="2"/>
      <charset val="177"/>
      <scheme val="minor"/>
    </font>
    <font>
      <sz val="10"/>
      <color indexed="9"/>
      <name val="Arial"/>
      <family val="2"/>
      <charset val="177"/>
      <scheme val="minor"/>
    </font>
    <font>
      <sz val="8"/>
      <color theme="1"/>
      <name val="Arial"/>
      <family val="2"/>
      <scheme val="minor"/>
    </font>
    <font>
      <b/>
      <i/>
      <vertAlign val="superscript"/>
      <sz val="36"/>
      <color rgb="FF00FFFF"/>
      <name val="Arial"/>
      <family val="2"/>
    </font>
    <font>
      <b/>
      <i/>
      <vertAlign val="superscript"/>
      <sz val="20"/>
      <color rgb="FF00FFFF"/>
      <name val="Arial"/>
      <family val="2"/>
    </font>
    <font>
      <sz val="11"/>
      <color rgb="FF000000"/>
      <name val="Arial"/>
      <family val="2"/>
    </font>
    <font>
      <b/>
      <i/>
      <vertAlign val="superscript"/>
      <sz val="48"/>
      <color rgb="FF00FFFF"/>
      <name val="Arial"/>
      <family val="2"/>
    </font>
    <font>
      <b/>
      <i/>
      <sz val="20"/>
      <color rgb="FFFF00FF"/>
      <name val="Arial"/>
      <family val="2"/>
    </font>
    <font>
      <b/>
      <i/>
      <sz val="22"/>
      <color rgb="FF008080"/>
      <name val="Aharoni"/>
    </font>
    <font>
      <vertAlign val="superscript"/>
      <sz val="26"/>
      <color rgb="FF993366"/>
      <name val="Arial"/>
      <family val="2"/>
    </font>
    <font>
      <b/>
      <i/>
      <sz val="20"/>
      <color rgb="FFFF8080"/>
      <name val="Arial"/>
      <family val="2"/>
    </font>
    <font>
      <b/>
      <sz val="18"/>
      <color rgb="FF993366"/>
      <name val="Aharoni"/>
    </font>
    <font>
      <vertAlign val="subscript"/>
      <sz val="48"/>
      <color rgb="FF00FF00"/>
      <name val="Arial"/>
      <family val="2"/>
    </font>
    <font>
      <sz val="14"/>
      <color theme="1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3" borderId="0" xfId="0" applyFill="1"/>
    <xf numFmtId="0" fontId="4" fillId="0" borderId="0" xfId="0" applyFont="1" applyAlignment="1">
      <alignment wrapText="1"/>
    </xf>
    <xf numFmtId="0" fontId="1" fillId="3" borderId="0" xfId="0" applyFont="1" applyFill="1" applyAlignment="1">
      <alignment horizontal="center" vertical="center"/>
    </xf>
    <xf numFmtId="2" fontId="0" fillId="0" borderId="0" xfId="0" applyNumberFormat="1"/>
    <xf numFmtId="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4" fontId="4" fillId="0" borderId="0" xfId="0" applyNumberFormat="1" applyFont="1" applyAlignment="1">
      <alignment wrapText="1"/>
    </xf>
    <xf numFmtId="166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center"/>
    </xf>
    <xf numFmtId="165" fontId="0" fillId="0" borderId="4" xfId="0" applyNumberFormat="1" applyBorder="1"/>
    <xf numFmtId="0" fontId="7" fillId="5" borderId="2" xfId="0" applyFont="1" applyFill="1" applyBorder="1" applyAlignment="1">
      <alignment horizontal="right"/>
    </xf>
    <xf numFmtId="0" fontId="7" fillId="5" borderId="3" xfId="0" applyFont="1" applyFill="1" applyBorder="1" applyAlignment="1">
      <alignment horizontal="right"/>
    </xf>
    <xf numFmtId="0" fontId="0" fillId="0" borderId="5" xfId="0" applyBorder="1"/>
    <xf numFmtId="0" fontId="8" fillId="6" borderId="0" xfId="0" applyFont="1" applyFill="1" applyAlignment="1">
      <alignment horizontal="right"/>
    </xf>
    <xf numFmtId="0" fontId="9" fillId="6" borderId="5" xfId="0" applyFont="1" applyFill="1" applyBorder="1" applyAlignment="1">
      <alignment horizontal="right"/>
    </xf>
    <xf numFmtId="0" fontId="8" fillId="6" borderId="4" xfId="0" applyFont="1" applyFill="1" applyBorder="1" applyAlignment="1">
      <alignment horizontal="right"/>
    </xf>
    <xf numFmtId="0" fontId="10" fillId="5" borderId="3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0" fillId="7" borderId="0" xfId="0" applyFill="1"/>
    <xf numFmtId="9" fontId="0" fillId="7" borderId="0" xfId="0" applyNumberFormat="1" applyFill="1"/>
    <xf numFmtId="0" fontId="11" fillId="0" borderId="0" xfId="0" applyFont="1" applyAlignment="1">
      <alignment vertical="top" wrapText="1"/>
    </xf>
    <xf numFmtId="0" fontId="1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5" fontId="0" fillId="8" borderId="1" xfId="0" applyNumberFormat="1" applyFill="1" applyBorder="1" applyAlignment="1">
      <alignment horizontal="center"/>
    </xf>
    <xf numFmtId="165" fontId="0" fillId="8" borderId="0" xfId="0" applyNumberFormat="1" applyFill="1"/>
    <xf numFmtId="9" fontId="0" fillId="8" borderId="1" xfId="0" applyNumberFormat="1" applyFill="1" applyBorder="1" applyAlignment="1">
      <alignment horizontal="center"/>
    </xf>
    <xf numFmtId="0" fontId="0" fillId="9" borderId="0" xfId="0" applyFill="1"/>
    <xf numFmtId="9" fontId="0" fillId="9" borderId="0" xfId="0" applyNumberFormat="1" applyFill="1"/>
    <xf numFmtId="0" fontId="4" fillId="9" borderId="0" xfId="0" applyFont="1" applyFill="1" applyAlignment="1">
      <alignment wrapText="1"/>
    </xf>
    <xf numFmtId="165" fontId="4" fillId="9" borderId="0" xfId="0" applyNumberFormat="1" applyFont="1" applyFill="1" applyAlignment="1">
      <alignment wrapText="1"/>
    </xf>
    <xf numFmtId="9" fontId="4" fillId="9" borderId="0" xfId="0" applyNumberFormat="1" applyFont="1" applyFill="1" applyAlignment="1">
      <alignment wrapText="1"/>
    </xf>
    <xf numFmtId="165" fontId="0" fillId="9" borderId="0" xfId="0" applyNumberFormat="1" applyFill="1"/>
    <xf numFmtId="0" fontId="22" fillId="0" borderId="0" xfId="0" applyFont="1"/>
    <xf numFmtId="10" fontId="0" fillId="9" borderId="0" xfId="0" applyNumberFormat="1" applyFill="1"/>
    <xf numFmtId="10" fontId="4" fillId="9" borderId="0" xfId="0" applyNumberFormat="1" applyFont="1" applyFill="1" applyAlignment="1">
      <alignment wrapText="1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388620</xdr:colOff>
          <xdr:row>7</xdr:row>
          <xdr:rowOff>175260</xdr:rowOff>
        </xdr:from>
        <xdr:to>
          <xdr:col>14</xdr:col>
          <xdr:colOff>76200</xdr:colOff>
          <xdr:row>15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68580" rIns="64008" bIns="68580" anchor="ctr" upright="1"/>
            <a:lstStyle/>
            <a:p>
              <a:pPr algn="r" rtl="1">
                <a:defRPr sz="1000"/>
              </a:pPr>
              <a:r>
                <a:rPr lang="he-IL" sz="36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579120</xdr:colOff>
          <xdr:row>10</xdr:row>
          <xdr:rowOff>99060</xdr:rowOff>
        </xdr:from>
        <xdr:to>
          <xdr:col>5</xdr:col>
          <xdr:colOff>388620</xdr:colOff>
          <xdr:row>14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36576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38</xdr:row>
          <xdr:rowOff>83820</xdr:rowOff>
        </xdr:from>
        <xdr:to>
          <xdr:col>17</xdr:col>
          <xdr:colOff>175260</xdr:colOff>
          <xdr:row>48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לחץ כאן כדי להזין אחוז רווחיות של מדפסת כולל מרווחים וכך לראות את ההשפעה על</a:t>
              </a:r>
            </a:p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ממוצע הרווח ליחידה בדולרים, ממוצע הרווח הכולל של כל הפריטים בש"ח וסה"כ הרווח הכולל של כל הפריטים בש"ח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213360</xdr:colOff>
          <xdr:row>55</xdr:row>
          <xdr:rowOff>68580</xdr:rowOff>
        </xdr:from>
        <xdr:to>
          <xdr:col>16</xdr:col>
          <xdr:colOff>632460</xdr:colOff>
          <xdr:row>71</xdr:row>
          <xdr:rowOff>68580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לחץ כאן כדי לראות כיצד ישתנה ממוצע הרווח הכולל של כל הפריטים בש"ח, במידה ואחוזי הרווחיות של המוצרים: "מסך" ו"מחשב נייד" ישתנו בו-זמנית- בהתאם לערכי רווחיות ומרווחים של מסך ומחשב נייד אשר תזין בעצמך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350520</xdr:colOff>
          <xdr:row>68</xdr:row>
          <xdr:rowOff>175260</xdr:rowOff>
        </xdr:from>
        <xdr:to>
          <xdr:col>4</xdr:col>
          <xdr:colOff>160020</xdr:colOff>
          <xdr:row>73</xdr:row>
          <xdr:rowOff>7620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96012" rIns="82296" bIns="96012" anchor="ctr" upright="1"/>
            <a:lstStyle/>
            <a:p>
              <a:pPr algn="r" rtl="1">
                <a:defRPr sz="1000"/>
              </a:pPr>
              <a:r>
                <a:rPr lang="he-IL" sz="48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8</xdr:row>
          <xdr:rowOff>30480</xdr:rowOff>
        </xdr:from>
        <xdr:to>
          <xdr:col>14</xdr:col>
          <xdr:colOff>259080</xdr:colOff>
          <xdr:row>18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סעיף 8: חתירה למטרה: </a:t>
              </a:r>
            </a:p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לחצן אשר קולט מהמשתמש ממוצע רווח ליחידה בש"ח ומציג מה צריך להיות מחיר המכירה ליחידה בדולרים של פריט בעל קוד "1004" כדי שיושג ממוצע הרווח ליחידה שהזין המשתמש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289560</xdr:colOff>
          <xdr:row>10</xdr:row>
          <xdr:rowOff>114300</xdr:rowOff>
        </xdr:from>
        <xdr:to>
          <xdr:col>20</xdr:col>
          <xdr:colOff>0</xdr:colOff>
          <xdr:row>14</xdr:row>
          <xdr:rowOff>137160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36576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2232660</xdr:colOff>
          <xdr:row>17</xdr:row>
          <xdr:rowOff>144780</xdr:rowOff>
        </xdr:from>
        <xdr:to>
          <xdr:col>6</xdr:col>
          <xdr:colOff>525780</xdr:colOff>
          <xdr:row>21</xdr:row>
          <xdr:rowOff>160020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36576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601980</xdr:colOff>
          <xdr:row>7</xdr:row>
          <xdr:rowOff>106680</xdr:rowOff>
        </xdr:from>
        <xdr:to>
          <xdr:col>7</xdr:col>
          <xdr:colOff>495300</xdr:colOff>
          <xdr:row>15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54864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מעבר לסעיף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160020</xdr:colOff>
          <xdr:row>8</xdr:row>
          <xdr:rowOff>60960</xdr:rowOff>
        </xdr:from>
        <xdr:to>
          <xdr:col>15</xdr:col>
          <xdr:colOff>236220</xdr:colOff>
          <xdr:row>12</xdr:row>
          <xdr:rowOff>38100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50292" rIns="45720" bIns="50292" anchor="ctr" upright="1"/>
            <a:lstStyle/>
            <a:p>
              <a:pPr algn="r" rtl="1">
                <a:defRPr sz="1000"/>
              </a:pPr>
              <a:r>
                <a:rPr lang="he-IL" sz="2200" b="1" i="1" u="none" strike="noStrike" baseline="0">
                  <a:solidFill>
                    <a:srgbClr val="008080"/>
                  </a:solidFill>
                  <a:latin typeface="Aharoni"/>
                  <a:cs typeface="Aharoni"/>
                </a:rPr>
                <a:t>אל סיכום תרחיש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15</xdr:row>
          <xdr:rowOff>121920</xdr:rowOff>
        </xdr:from>
        <xdr:to>
          <xdr:col>11</xdr:col>
          <xdr:colOff>441960</xdr:colOff>
          <xdr:row>23</xdr:row>
          <xdr:rowOff>45720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5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54864" rIns="45720" bIns="54864" anchor="ctr" upright="1"/>
            <a:lstStyle/>
            <a:p>
              <a:pPr algn="r" rtl="1">
                <a:defRPr sz="1000"/>
              </a:pPr>
              <a:r>
                <a:rPr lang="he-IL" sz="2600" b="0" i="0" u="none" strike="noStrike" baseline="30000">
                  <a:solidFill>
                    <a:srgbClr val="993366"/>
                  </a:solidFill>
                  <a:latin typeface="Arial"/>
                  <a:cs typeface="Arial"/>
                </a:rPr>
                <a:t>למעבר לסעיף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18</xdr:row>
          <xdr:rowOff>106680</xdr:rowOff>
        </xdr:from>
        <xdr:to>
          <xdr:col>7</xdr:col>
          <xdr:colOff>7620</xdr:colOff>
          <xdr:row>27</xdr:row>
          <xdr:rowOff>7620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5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54864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0">
                  <a:solidFill>
                    <a:srgbClr val="FF8080"/>
                  </a:solidFill>
                  <a:latin typeface="Arial"/>
                  <a:cs typeface="Arial"/>
                </a:rPr>
                <a:t>אל סעיפים 5-7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426720</xdr:colOff>
          <xdr:row>19</xdr:row>
          <xdr:rowOff>0</xdr:rowOff>
        </xdr:from>
        <xdr:to>
          <xdr:col>16</xdr:col>
          <xdr:colOff>525780</xdr:colOff>
          <xdr:row>30</xdr:row>
          <xdr:rowOff>99060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5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5720" rIns="36576" bIns="45720" anchor="ctr" upright="1"/>
            <a:lstStyle/>
            <a:p>
              <a:pPr algn="r" rtl="1">
                <a:defRPr sz="1000"/>
              </a:pPr>
              <a:r>
                <a:rPr lang="he-IL" sz="1800" b="1" i="0" u="none" strike="noStrike" baseline="0">
                  <a:solidFill>
                    <a:srgbClr val="993366"/>
                  </a:solidFill>
                  <a:latin typeface="Aharoni"/>
                  <a:cs typeface="Aharoni"/>
                </a:rPr>
                <a:t>מעבר לפרטים אישיים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541020</xdr:colOff>
          <xdr:row>24</xdr:row>
          <xdr:rowOff>152400</xdr:rowOff>
        </xdr:from>
        <xdr:to>
          <xdr:col>12</xdr:col>
          <xdr:colOff>76200</xdr:colOff>
          <xdr:row>41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5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141732" rIns="82296" bIns="141732" anchor="ctr" upright="1"/>
            <a:lstStyle/>
            <a:p>
              <a:pPr algn="r" rtl="1">
                <a:defRPr sz="1000"/>
              </a:pPr>
              <a:r>
                <a:rPr lang="he-IL" sz="4800" b="0" i="0" u="none" strike="noStrike" baseline="-25000">
                  <a:solidFill>
                    <a:srgbClr val="00FF00"/>
                  </a:solidFill>
                  <a:latin typeface="Arial"/>
                  <a:cs typeface="Arial"/>
                </a:rPr>
                <a:t>מעבר לגיליון דאטא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36</xdr:row>
          <xdr:rowOff>144780</xdr:rowOff>
        </xdr:from>
        <xdr:to>
          <xdr:col>11</xdr:col>
          <xdr:colOff>1135380</xdr:colOff>
          <xdr:row>39</xdr:row>
          <xdr:rowOff>106680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הצגת תרחיש מקורי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541020</xdr:colOff>
          <xdr:row>41</xdr:row>
          <xdr:rowOff>0</xdr:rowOff>
        </xdr:from>
        <xdr:to>
          <xdr:col>12</xdr:col>
          <xdr:colOff>7620</xdr:colOff>
          <xdr:row>43</xdr:row>
          <xdr:rowOff>137160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6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הצגת תרחיש צפוי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640080</xdr:colOff>
          <xdr:row>45</xdr:row>
          <xdr:rowOff>30480</xdr:rowOff>
        </xdr:from>
        <xdr:to>
          <xdr:col>12</xdr:col>
          <xdr:colOff>60960</xdr:colOff>
          <xdr:row>48</xdr:row>
          <xdr:rowOff>60960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6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הצגת תרחיש אופטימי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655320</xdr:colOff>
          <xdr:row>49</xdr:row>
          <xdr:rowOff>38100</xdr:rowOff>
        </xdr:from>
        <xdr:to>
          <xdr:col>12</xdr:col>
          <xdr:colOff>83820</xdr:colOff>
          <xdr:row>51</xdr:row>
          <xdr:rowOff>175260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6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27432" rIns="36576" bIns="27432" anchor="ctr" upright="1"/>
            <a:lstStyle/>
            <a:p>
              <a:pPr algn="r" rtl="1">
                <a:defRPr sz="1000"/>
              </a:pPr>
              <a:r>
                <a:rPr lang="he-IL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הצגת תרחיש פסימי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601980</xdr:colOff>
          <xdr:row>10</xdr:row>
          <xdr:rowOff>7620</xdr:rowOff>
        </xdr:from>
        <xdr:to>
          <xdr:col>14</xdr:col>
          <xdr:colOff>289560</xdr:colOff>
          <xdr:row>14</xdr:row>
          <xdr:rowOff>30480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6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41148" rIns="36576" bIns="41148" anchor="ctr" upright="1"/>
            <a:lstStyle/>
            <a:p>
              <a:pPr algn="r" rtl="1">
                <a:defRPr sz="1000"/>
              </a:pPr>
              <a:r>
                <a:rPr lang="he-IL" sz="2000" b="1" i="1" u="none" strike="noStrike" baseline="30000">
                  <a:solidFill>
                    <a:srgbClr val="00FFFF"/>
                  </a:solidFill>
                  <a:latin typeface="Arial"/>
                  <a:cs typeface="Arial"/>
                </a:rPr>
                <a:t>מעבר לגיליון הראשי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ctrlProp" Target="../ctrlProps/ctrlProp9.xml"/><Relationship Id="rId7" Type="http://schemas.openxmlformats.org/officeDocument/2006/relationships/ctrlProp" Target="../ctrlProps/ctrlProp13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1"/>
  <dimension ref="A1:O36"/>
  <sheetViews>
    <sheetView rightToLeft="1" zoomScale="90" zoomScaleNormal="90" workbookViewId="0">
      <selection activeCell="F22" sqref="F22"/>
    </sheetView>
  </sheetViews>
  <sheetFormatPr defaultRowHeight="13.8" x14ac:dyDescent="0.25"/>
  <cols>
    <col min="1" max="1" width="10.3984375" style="6" bestFit="1" customWidth="1"/>
    <col min="2" max="2" width="10.3984375" style="6" customWidth="1"/>
    <col min="3" max="3" width="9.59765625" style="6" bestFit="1" customWidth="1"/>
    <col min="4" max="4" width="10" style="6" customWidth="1"/>
    <col min="5" max="5" width="9.59765625" style="6" bestFit="1" customWidth="1"/>
    <col min="6" max="6" width="10.3984375" style="6" bestFit="1" customWidth="1"/>
    <col min="7" max="7" width="10.3984375" style="6" customWidth="1"/>
    <col min="8" max="8" width="12.5" style="6" customWidth="1"/>
    <col min="9" max="9" width="11.69921875" bestFit="1" customWidth="1"/>
    <col min="10" max="10" width="10" bestFit="1" customWidth="1"/>
    <col min="11" max="11" width="11.8984375" bestFit="1" customWidth="1"/>
    <col min="12" max="12" width="15" customWidth="1"/>
    <col min="14" max="14" width="9.59765625" bestFit="1" customWidth="1"/>
  </cols>
  <sheetData>
    <row r="1" spans="1:12" ht="43.8" x14ac:dyDescent="0.25">
      <c r="C1" s="35" t="s">
        <v>13</v>
      </c>
      <c r="D1" s="35"/>
      <c r="E1" s="35"/>
      <c r="F1" s="35"/>
      <c r="G1" s="3"/>
      <c r="H1" s="3"/>
    </row>
    <row r="2" spans="1:12" s="2" customFormat="1" ht="60" x14ac:dyDescent="0.25">
      <c r="A2" s="7" t="s">
        <v>0</v>
      </c>
      <c r="B2" s="7" t="s">
        <v>24</v>
      </c>
      <c r="C2" s="7" t="s">
        <v>25</v>
      </c>
      <c r="D2" s="7" t="s">
        <v>16</v>
      </c>
      <c r="E2" s="7" t="s">
        <v>31</v>
      </c>
      <c r="F2" s="7" t="s">
        <v>15</v>
      </c>
      <c r="G2" s="7" t="s">
        <v>14</v>
      </c>
      <c r="H2" s="7" t="s">
        <v>32</v>
      </c>
      <c r="L2" s="16">
        <f>AVERAGE(F3:F18)</f>
        <v>42.765625</v>
      </c>
    </row>
    <row r="3" spans="1:12" x14ac:dyDescent="0.25">
      <c r="A3" s="8">
        <v>1001</v>
      </c>
      <c r="B3" s="9" t="s">
        <v>3</v>
      </c>
      <c r="C3" s="8" t="s">
        <v>1</v>
      </c>
      <c r="D3" s="8">
        <v>250</v>
      </c>
      <c r="E3" s="8">
        <v>600</v>
      </c>
      <c r="F3" s="9">
        <f t="shared" ref="F3:F13" si="0">VLOOKUP(C3,$E$27:$F$30,2,0)*D3</f>
        <v>50</v>
      </c>
      <c r="G3" s="15">
        <f t="shared" ref="G3:G13" si="1">F3*$B$32</f>
        <v>191</v>
      </c>
      <c r="H3" s="10">
        <f>G3*E3</f>
        <v>114600</v>
      </c>
      <c r="L3" s="17">
        <f>AVERAGE(G3:G18)</f>
        <v>163.36468749999997</v>
      </c>
    </row>
    <row r="4" spans="1:12" x14ac:dyDescent="0.25">
      <c r="A4" s="8">
        <v>1002</v>
      </c>
      <c r="B4" s="9" t="s">
        <v>7</v>
      </c>
      <c r="C4" s="8" t="s">
        <v>2</v>
      </c>
      <c r="D4" s="8">
        <v>200</v>
      </c>
      <c r="E4" s="8">
        <v>245</v>
      </c>
      <c r="F4" s="9">
        <f t="shared" si="0"/>
        <v>10</v>
      </c>
      <c r="G4" s="15">
        <f t="shared" si="1"/>
        <v>38.199999999999996</v>
      </c>
      <c r="H4" s="10">
        <f t="shared" ref="H4:H13" si="2">G4*E4</f>
        <v>9358.9999999999982</v>
      </c>
      <c r="L4" s="18">
        <f>AVERAGE(H3:H18)</f>
        <v>28367.618437500001</v>
      </c>
    </row>
    <row r="5" spans="1:12" x14ac:dyDescent="0.25">
      <c r="A5" s="8">
        <v>1003</v>
      </c>
      <c r="B5" s="9" t="s">
        <v>21</v>
      </c>
      <c r="C5" s="8" t="s">
        <v>20</v>
      </c>
      <c r="D5" s="8">
        <v>135</v>
      </c>
      <c r="E5" s="8">
        <v>125</v>
      </c>
      <c r="F5" s="9">
        <f t="shared" si="0"/>
        <v>20.25</v>
      </c>
      <c r="G5" s="15">
        <f t="shared" si="1"/>
        <v>77.35499999999999</v>
      </c>
      <c r="H5" s="10">
        <f t="shared" si="2"/>
        <v>9669.3749999999982</v>
      </c>
      <c r="L5" s="18">
        <f>SUM(H3:H18)</f>
        <v>453881.89500000002</v>
      </c>
    </row>
    <row r="6" spans="1:12" x14ac:dyDescent="0.25">
      <c r="A6" s="8">
        <v>1004</v>
      </c>
      <c r="B6" s="9" t="s">
        <v>5</v>
      </c>
      <c r="C6" s="8" t="s">
        <v>1</v>
      </c>
      <c r="D6" s="8">
        <v>350</v>
      </c>
      <c r="E6" s="8">
        <v>120</v>
      </c>
      <c r="F6" s="9">
        <f t="shared" si="0"/>
        <v>70</v>
      </c>
      <c r="G6" s="15">
        <f t="shared" si="1"/>
        <v>267.39999999999998</v>
      </c>
      <c r="H6" s="10">
        <f t="shared" si="2"/>
        <v>32087.999999999996</v>
      </c>
    </row>
    <row r="7" spans="1:12" x14ac:dyDescent="0.25">
      <c r="A7" s="8">
        <v>1005</v>
      </c>
      <c r="B7" s="9" t="s">
        <v>22</v>
      </c>
      <c r="C7" s="8" t="s">
        <v>20</v>
      </c>
      <c r="D7" s="8">
        <v>120</v>
      </c>
      <c r="E7" s="8">
        <v>600</v>
      </c>
      <c r="F7" s="9">
        <f t="shared" si="0"/>
        <v>18</v>
      </c>
      <c r="G7" s="15">
        <f t="shared" si="1"/>
        <v>68.759999999999991</v>
      </c>
      <c r="H7" s="10">
        <f t="shared" si="2"/>
        <v>41255.999999999993</v>
      </c>
    </row>
    <row r="8" spans="1:12" x14ac:dyDescent="0.25">
      <c r="A8" s="8">
        <v>1006</v>
      </c>
      <c r="B8" s="9" t="s">
        <v>18</v>
      </c>
      <c r="C8" s="8" t="s">
        <v>2</v>
      </c>
      <c r="D8" s="8">
        <v>360</v>
      </c>
      <c r="E8" s="8">
        <v>82</v>
      </c>
      <c r="F8" s="9">
        <f t="shared" si="0"/>
        <v>18</v>
      </c>
      <c r="G8" s="15">
        <f t="shared" si="1"/>
        <v>68.759999999999991</v>
      </c>
      <c r="H8" s="10">
        <f t="shared" si="2"/>
        <v>5638.32</v>
      </c>
    </row>
    <row r="9" spans="1:12" x14ac:dyDescent="0.25">
      <c r="A9" s="8">
        <v>1007</v>
      </c>
      <c r="B9" s="9" t="s">
        <v>23</v>
      </c>
      <c r="C9" s="8" t="s">
        <v>9</v>
      </c>
      <c r="D9" s="8">
        <v>120</v>
      </c>
      <c r="E9" s="8">
        <v>400</v>
      </c>
      <c r="F9" s="9">
        <f t="shared" si="0"/>
        <v>42</v>
      </c>
      <c r="G9" s="15">
        <f t="shared" si="1"/>
        <v>160.44</v>
      </c>
      <c r="H9" s="10">
        <f t="shared" si="2"/>
        <v>64176</v>
      </c>
    </row>
    <row r="10" spans="1:12" x14ac:dyDescent="0.25">
      <c r="A10" s="8">
        <v>1008</v>
      </c>
      <c r="B10" s="9" t="s">
        <v>6</v>
      </c>
      <c r="C10" s="8" t="s">
        <v>1</v>
      </c>
      <c r="D10" s="8">
        <v>300</v>
      </c>
      <c r="E10" s="8">
        <v>36</v>
      </c>
      <c r="F10" s="9">
        <f t="shared" si="0"/>
        <v>60</v>
      </c>
      <c r="G10" s="15">
        <f t="shared" si="1"/>
        <v>229.2</v>
      </c>
      <c r="H10" s="10">
        <f t="shared" si="2"/>
        <v>8251.1999999999989</v>
      </c>
    </row>
    <row r="11" spans="1:12" x14ac:dyDescent="0.25">
      <c r="A11" s="8">
        <v>1009</v>
      </c>
      <c r="B11" s="9" t="s">
        <v>8</v>
      </c>
      <c r="C11" s="8" t="s">
        <v>9</v>
      </c>
      <c r="D11" s="8">
        <v>160</v>
      </c>
      <c r="E11" s="8">
        <v>25</v>
      </c>
      <c r="F11" s="9">
        <f t="shared" si="0"/>
        <v>56</v>
      </c>
      <c r="G11" s="15">
        <f t="shared" si="1"/>
        <v>213.92</v>
      </c>
      <c r="H11" s="10">
        <f t="shared" si="2"/>
        <v>5348</v>
      </c>
    </row>
    <row r="12" spans="1:12" x14ac:dyDescent="0.25">
      <c r="A12" s="8">
        <v>1010</v>
      </c>
      <c r="B12" s="9" t="s">
        <v>4</v>
      </c>
      <c r="C12" s="8" t="s">
        <v>1</v>
      </c>
      <c r="D12" s="8">
        <v>350</v>
      </c>
      <c r="E12" s="8">
        <v>100</v>
      </c>
      <c r="F12" s="9">
        <f t="shared" si="0"/>
        <v>70</v>
      </c>
      <c r="G12" s="15">
        <f t="shared" si="1"/>
        <v>267.39999999999998</v>
      </c>
      <c r="H12" s="10">
        <f t="shared" si="2"/>
        <v>26739.999999999996</v>
      </c>
    </row>
    <row r="13" spans="1:12" x14ac:dyDescent="0.25">
      <c r="A13" s="8">
        <v>1011</v>
      </c>
      <c r="B13" s="9" t="s">
        <v>19</v>
      </c>
      <c r="C13" s="8" t="s">
        <v>1</v>
      </c>
      <c r="D13" s="8">
        <v>400</v>
      </c>
      <c r="E13" s="8">
        <v>434</v>
      </c>
      <c r="F13" s="9">
        <f t="shared" si="0"/>
        <v>80</v>
      </c>
      <c r="G13" s="15">
        <f t="shared" si="1"/>
        <v>305.59999999999997</v>
      </c>
      <c r="H13" s="10">
        <f t="shared" si="2"/>
        <v>132630.39999999999</v>
      </c>
    </row>
    <row r="14" spans="1:12" x14ac:dyDescent="0.25">
      <c r="A14" s="8">
        <v>1012</v>
      </c>
      <c r="B14" s="9" t="s">
        <v>30</v>
      </c>
      <c r="C14" s="8" t="s">
        <v>20</v>
      </c>
      <c r="D14" s="11">
        <v>100</v>
      </c>
      <c r="E14" s="11">
        <v>2</v>
      </c>
      <c r="F14" s="9">
        <f t="shared" ref="F14:F17" si="3">VLOOKUP(C14,$E$27:$F$30,2,0)*D14</f>
        <v>15</v>
      </c>
      <c r="G14" s="15">
        <f t="shared" ref="G14:G18" si="4">F14*$B$32</f>
        <v>57.3</v>
      </c>
      <c r="H14" s="10">
        <f t="shared" ref="H14:H17" si="5">G14*E14</f>
        <v>114.6</v>
      </c>
      <c r="I14" s="4"/>
    </row>
    <row r="15" spans="1:12" x14ac:dyDescent="0.25">
      <c r="A15" s="8">
        <v>1013</v>
      </c>
      <c r="B15" s="9" t="s">
        <v>29</v>
      </c>
      <c r="C15" s="8" t="s">
        <v>9</v>
      </c>
      <c r="D15" s="11">
        <v>200</v>
      </c>
      <c r="E15" s="11">
        <v>4</v>
      </c>
      <c r="F15" s="9">
        <f t="shared" si="3"/>
        <v>70</v>
      </c>
      <c r="G15" s="15">
        <f t="shared" si="4"/>
        <v>267.39999999999998</v>
      </c>
      <c r="H15" s="10">
        <f t="shared" si="5"/>
        <v>1069.5999999999999</v>
      </c>
      <c r="I15" s="4"/>
    </row>
    <row r="16" spans="1:12" x14ac:dyDescent="0.25">
      <c r="A16" s="8">
        <v>1014</v>
      </c>
      <c r="B16" s="9" t="s">
        <v>28</v>
      </c>
      <c r="C16" s="8" t="s">
        <v>1</v>
      </c>
      <c r="D16" s="11">
        <v>300</v>
      </c>
      <c r="E16" s="11">
        <v>6</v>
      </c>
      <c r="F16" s="9">
        <f t="shared" si="3"/>
        <v>60</v>
      </c>
      <c r="G16" s="15">
        <f t="shared" si="4"/>
        <v>229.2</v>
      </c>
      <c r="H16" s="10">
        <f t="shared" si="5"/>
        <v>1375.1999999999998</v>
      </c>
      <c r="I16" s="4"/>
    </row>
    <row r="17" spans="1:15" x14ac:dyDescent="0.25">
      <c r="A17" s="8">
        <v>1015</v>
      </c>
      <c r="B17" s="9" t="s">
        <v>27</v>
      </c>
      <c r="C17" s="8" t="s">
        <v>2</v>
      </c>
      <c r="D17" s="11">
        <v>400</v>
      </c>
      <c r="E17" s="11">
        <v>8</v>
      </c>
      <c r="F17" s="9">
        <f t="shared" si="3"/>
        <v>20</v>
      </c>
      <c r="G17" s="15">
        <f t="shared" si="4"/>
        <v>76.399999999999991</v>
      </c>
      <c r="H17" s="10">
        <f t="shared" si="5"/>
        <v>611.19999999999993</v>
      </c>
      <c r="I17" s="4"/>
    </row>
    <row r="18" spans="1:15" x14ac:dyDescent="0.25">
      <c r="A18" s="8">
        <v>1016</v>
      </c>
      <c r="B18" s="9" t="s">
        <v>26</v>
      </c>
      <c r="C18" s="8" t="s">
        <v>2</v>
      </c>
      <c r="D18" s="11">
        <v>500</v>
      </c>
      <c r="E18" s="11">
        <v>10</v>
      </c>
      <c r="F18" s="9">
        <f t="shared" ref="F18" si="6">VLOOKUP(C18,$E$27:$F$30,2,0)*D18</f>
        <v>25</v>
      </c>
      <c r="G18" s="15">
        <f t="shared" si="4"/>
        <v>95.5</v>
      </c>
      <c r="H18" s="10">
        <f t="shared" ref="H18" si="7">G18*E18</f>
        <v>955</v>
      </c>
    </row>
    <row r="24" spans="1:15" s="1" customFormat="1" ht="24.6" x14ac:dyDescent="0.4">
      <c r="A24" s="12"/>
      <c r="B24" s="12"/>
      <c r="C24" s="12"/>
      <c r="D24" s="12"/>
      <c r="E24" s="12"/>
      <c r="F24" s="12"/>
      <c r="G24" s="12"/>
      <c r="H24" s="12"/>
      <c r="I24" s="36" t="s">
        <v>11</v>
      </c>
      <c r="J24" s="36"/>
      <c r="K24" s="36"/>
      <c r="L24" s="36"/>
      <c r="M24" s="36"/>
      <c r="N24" s="36"/>
      <c r="O24" s="36"/>
    </row>
    <row r="26" spans="1:15" ht="46.8" x14ac:dyDescent="0.25">
      <c r="E26" s="13" t="s">
        <v>12</v>
      </c>
      <c r="F26" s="13" t="s">
        <v>17</v>
      </c>
    </row>
    <row r="27" spans="1:15" x14ac:dyDescent="0.25">
      <c r="E27" s="8" t="s">
        <v>1</v>
      </c>
      <c r="F27" s="5">
        <v>0.2</v>
      </c>
    </row>
    <row r="28" spans="1:15" x14ac:dyDescent="0.25">
      <c r="E28" s="8" t="s">
        <v>2</v>
      </c>
      <c r="F28" s="5">
        <v>0.05</v>
      </c>
    </row>
    <row r="29" spans="1:15" x14ac:dyDescent="0.25">
      <c r="E29" s="8" t="s">
        <v>20</v>
      </c>
      <c r="F29" s="5">
        <v>0.15</v>
      </c>
    </row>
    <row r="30" spans="1:15" x14ac:dyDescent="0.25">
      <c r="E30" s="8" t="s">
        <v>9</v>
      </c>
      <c r="F30" s="5">
        <v>0.35</v>
      </c>
    </row>
    <row r="32" spans="1:15" x14ac:dyDescent="0.25">
      <c r="A32" s="14" t="s">
        <v>10</v>
      </c>
      <c r="B32" s="8">
        <v>3.82</v>
      </c>
    </row>
    <row r="36" spans="1:15" s="1" customFormat="1" ht="24.6" x14ac:dyDescent="0.4">
      <c r="A36" s="12"/>
      <c r="B36" s="12"/>
      <c r="C36" s="12"/>
      <c r="D36" s="12"/>
      <c r="E36" s="12"/>
      <c r="F36" s="12"/>
      <c r="G36" s="12"/>
      <c r="H36" s="12"/>
      <c r="I36" s="36"/>
      <c r="J36" s="36"/>
      <c r="K36" s="36"/>
      <c r="L36" s="36"/>
      <c r="M36" s="36"/>
      <c r="N36" s="36"/>
      <c r="O36" s="36"/>
    </row>
  </sheetData>
  <scenarios current="0">
    <scenario name="עע" locked="1" count="1" user="Student" comment="נוצר על-ידי Student ב 14/08/2015">
      <inputCells r="F28" val="0.05" numFmtId="9"/>
    </scenario>
  </scenarios>
  <mergeCells count="3">
    <mergeCell ref="C1:F1"/>
    <mergeCell ref="I24:O24"/>
    <mergeCell ref="I36:O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אל_ראשי">
                <anchor moveWithCells="1" sizeWithCells="1">
                  <from>
                    <xdr:col>10</xdr:col>
                    <xdr:colOff>388620</xdr:colOff>
                    <xdr:row>7</xdr:row>
                    <xdr:rowOff>175260</xdr:rowOff>
                  </from>
                  <to>
                    <xdr:col>14</xdr:col>
                    <xdr:colOff>76200</xdr:colOff>
                    <xdr:row>15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2"/>
  <dimension ref="B3:B8"/>
  <sheetViews>
    <sheetView rightToLeft="1" workbookViewId="0">
      <selection activeCell="D29" sqref="D29"/>
    </sheetView>
  </sheetViews>
  <sheetFormatPr defaultRowHeight="13.8" x14ac:dyDescent="0.25"/>
  <cols>
    <col min="2" max="2" width="16.8984375" customWidth="1"/>
  </cols>
  <sheetData>
    <row r="3" spans="2:2" x14ac:dyDescent="0.25">
      <c r="B3" t="s">
        <v>33</v>
      </c>
    </row>
    <row r="4" spans="2:2" x14ac:dyDescent="0.25">
      <c r="B4" t="s">
        <v>34</v>
      </c>
    </row>
    <row r="5" spans="2:2" x14ac:dyDescent="0.25">
      <c r="B5" t="s">
        <v>35</v>
      </c>
    </row>
    <row r="6" spans="2:2" x14ac:dyDescent="0.25">
      <c r="B6" t="s">
        <v>36</v>
      </c>
    </row>
    <row r="7" spans="2:2" x14ac:dyDescent="0.25">
      <c r="B7" t="s">
        <v>37</v>
      </c>
    </row>
    <row r="8" spans="2:2" x14ac:dyDescent="0.25">
      <c r="B8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אל_ראשי">
                <anchor moveWithCells="1" sizeWithCells="1">
                  <from>
                    <xdr:col>1</xdr:col>
                    <xdr:colOff>579120</xdr:colOff>
                    <xdr:row>10</xdr:row>
                    <xdr:rowOff>99060</xdr:rowOff>
                  </from>
                  <to>
                    <xdr:col>5</xdr:col>
                    <xdr:colOff>388620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גיליון3"/>
  <dimension ref="A1:Y65"/>
  <sheetViews>
    <sheetView rightToLeft="1" tabSelected="1" topLeftCell="B1" zoomScale="90" zoomScaleNormal="90" workbookViewId="0">
      <selection activeCell="E25" sqref="E25"/>
    </sheetView>
  </sheetViews>
  <sheetFormatPr defaultRowHeight="13.8" x14ac:dyDescent="0.25"/>
  <cols>
    <col min="1" max="1" width="10.3984375" style="6" bestFit="1" customWidth="1"/>
    <col min="2" max="2" width="10.3984375" style="6" customWidth="1"/>
    <col min="3" max="3" width="17.3984375" style="6" customWidth="1"/>
    <col min="4" max="4" width="19.3984375" style="6" customWidth="1"/>
    <col min="5" max="5" width="9.59765625" style="6" bestFit="1" customWidth="1"/>
    <col min="6" max="6" width="10.3984375" style="6" bestFit="1" customWidth="1"/>
    <col min="7" max="7" width="10.3984375" style="6" customWidth="1"/>
    <col min="8" max="8" width="12.5" style="6" customWidth="1"/>
    <col min="9" max="9" width="11.69921875" bestFit="1" customWidth="1"/>
    <col min="10" max="10" width="10" bestFit="1" customWidth="1"/>
    <col min="11" max="11" width="11.8984375" bestFit="1" customWidth="1"/>
    <col min="12" max="12" width="15" customWidth="1"/>
    <col min="13" max="13" width="9.8984375" bestFit="1" customWidth="1"/>
    <col min="14" max="14" width="11.09765625" bestFit="1" customWidth="1"/>
    <col min="15" max="15" width="11.8984375" customWidth="1"/>
    <col min="16" max="16" width="10" bestFit="1" customWidth="1"/>
    <col min="17" max="17" width="11.09765625" bestFit="1" customWidth="1"/>
    <col min="18" max="18" width="14.796875" customWidth="1"/>
    <col min="19" max="19" width="12" customWidth="1"/>
    <col min="20" max="20" width="16.796875" customWidth="1"/>
  </cols>
  <sheetData>
    <row r="1" spans="1:25" ht="43.8" x14ac:dyDescent="0.25">
      <c r="C1" s="35" t="s">
        <v>13</v>
      </c>
      <c r="D1" s="35"/>
      <c r="E1" s="35"/>
      <c r="F1" s="35"/>
      <c r="G1" s="3"/>
      <c r="H1" s="3"/>
      <c r="L1" s="40"/>
      <c r="M1" s="40"/>
      <c r="N1" s="40"/>
      <c r="O1" s="40"/>
      <c r="P1" s="40"/>
      <c r="Q1" s="40" t="s">
        <v>1</v>
      </c>
      <c r="R1" s="40"/>
      <c r="S1" s="40"/>
      <c r="T1" s="40"/>
      <c r="U1" s="40"/>
      <c r="V1" s="40"/>
      <c r="W1" s="40"/>
      <c r="X1" s="41"/>
      <c r="Y1" s="40"/>
    </row>
    <row r="2" spans="1:25" s="2" customFormat="1" ht="45" x14ac:dyDescent="0.25">
      <c r="A2" s="7" t="s">
        <v>0</v>
      </c>
      <c r="B2" s="7" t="s">
        <v>24</v>
      </c>
      <c r="C2" s="7" t="s">
        <v>25</v>
      </c>
      <c r="D2" s="7" t="s">
        <v>16</v>
      </c>
      <c r="E2" s="7" t="s">
        <v>31</v>
      </c>
      <c r="F2" s="7" t="s">
        <v>15</v>
      </c>
      <c r="G2" s="7" t="s">
        <v>14</v>
      </c>
      <c r="H2" s="7" t="s">
        <v>32</v>
      </c>
      <c r="J2" s="16">
        <f>AVERAGE(F3:F18)</f>
        <v>42.765625</v>
      </c>
      <c r="L2" s="42"/>
      <c r="M2" s="42"/>
      <c r="N2" s="43">
        <f>J4</f>
        <v>28367.618437500001</v>
      </c>
      <c r="O2" s="44">
        <v>0.3</v>
      </c>
      <c r="P2" s="48">
        <f>O2+2%</f>
        <v>0.32</v>
      </c>
      <c r="Q2" s="48">
        <f t="shared" ref="Q2:U2" si="0">P2+2%</f>
        <v>0.34</v>
      </c>
      <c r="R2" s="48">
        <f t="shared" si="0"/>
        <v>0.36000000000000004</v>
      </c>
      <c r="S2" s="48">
        <f t="shared" si="0"/>
        <v>0.38000000000000006</v>
      </c>
      <c r="T2" s="48">
        <f t="shared" si="0"/>
        <v>0.40000000000000008</v>
      </c>
      <c r="U2" s="48"/>
      <c r="V2" s="42"/>
      <c r="W2" s="44"/>
      <c r="X2" s="44"/>
      <c r="Y2" s="42"/>
    </row>
    <row r="3" spans="1:25" x14ac:dyDescent="0.25">
      <c r="A3" s="8">
        <v>1001</v>
      </c>
      <c r="B3" s="9" t="s">
        <v>3</v>
      </c>
      <c r="C3" s="8" t="s">
        <v>1</v>
      </c>
      <c r="D3" s="8">
        <v>250</v>
      </c>
      <c r="E3" s="8">
        <v>600</v>
      </c>
      <c r="F3" s="9">
        <f>VLOOKUP(C3,$J$14:$K$17,2,0)*D3</f>
        <v>50</v>
      </c>
      <c r="G3" s="15">
        <f t="shared" ref="G3:G18" si="1">F3*$B$32</f>
        <v>191</v>
      </c>
      <c r="H3" s="37">
        <f>G3*E3</f>
        <v>114600</v>
      </c>
      <c r="J3" s="17">
        <f>AVERAGE(G3:G18)</f>
        <v>163.36468749999997</v>
      </c>
      <c r="L3" s="40"/>
      <c r="M3" s="40"/>
      <c r="N3" s="47">
        <f>10%</f>
        <v>0.1</v>
      </c>
      <c r="O3" s="40">
        <f t="dataTable" ref="O3:T8" dt2D="1" dtr="1" r1="K14" r2="K15" ca="1"/>
        <v>39267.988437500004</v>
      </c>
      <c r="P3" s="45">
        <v>41241.018437499995</v>
      </c>
      <c r="Q3" s="41">
        <v>43214.048437499994</v>
      </c>
      <c r="R3" s="41">
        <v>45187.0784375</v>
      </c>
      <c r="S3" s="41">
        <v>47160.108437500006</v>
      </c>
      <c r="T3" s="41">
        <v>49133.138437500005</v>
      </c>
      <c r="U3" s="40"/>
      <c r="V3" s="40"/>
      <c r="W3" s="40"/>
      <c r="X3" s="40"/>
      <c r="Y3" s="40"/>
    </row>
    <row r="4" spans="1:25" x14ac:dyDescent="0.25">
      <c r="A4" s="8">
        <v>1002</v>
      </c>
      <c r="B4" s="9" t="s">
        <v>7</v>
      </c>
      <c r="C4" s="8" t="s">
        <v>2</v>
      </c>
      <c r="D4" s="8">
        <v>200</v>
      </c>
      <c r="E4" s="8">
        <v>245</v>
      </c>
      <c r="F4" s="9">
        <f>VLOOKUP(C4,$J$14:$K$17,2,0)*D4</f>
        <v>10</v>
      </c>
      <c r="G4" s="15">
        <f t="shared" si="1"/>
        <v>38.199999999999996</v>
      </c>
      <c r="H4" s="37">
        <f t="shared" ref="H4:H18" si="2">G4*E4</f>
        <v>9358.9999999999982</v>
      </c>
      <c r="J4" s="38">
        <f>AVERAGE(H3:H18)</f>
        <v>28367.618437500001</v>
      </c>
      <c r="L4" s="40"/>
      <c r="M4" s="40"/>
      <c r="N4" s="47">
        <f>N3+1%</f>
        <v>0.11</v>
      </c>
      <c r="O4" s="40">
        <v>39475.032437499998</v>
      </c>
      <c r="P4" s="41">
        <v>41448.06243749999</v>
      </c>
      <c r="Q4" s="41">
        <v>43421.092437499996</v>
      </c>
      <c r="R4" s="40">
        <v>45394.122437500002</v>
      </c>
      <c r="S4" s="40">
        <v>47367.152437500001</v>
      </c>
      <c r="T4" s="40">
        <v>49340.182437500007</v>
      </c>
      <c r="U4" s="40"/>
      <c r="V4" s="40"/>
      <c r="W4" s="40"/>
      <c r="X4" s="40"/>
      <c r="Y4" s="40"/>
    </row>
    <row r="5" spans="1:25" x14ac:dyDescent="0.25">
      <c r="A5" s="8">
        <v>1003</v>
      </c>
      <c r="B5" s="9" t="s">
        <v>21</v>
      </c>
      <c r="C5" s="8" t="s">
        <v>20</v>
      </c>
      <c r="D5" s="8">
        <v>135</v>
      </c>
      <c r="E5" s="8">
        <v>125</v>
      </c>
      <c r="F5" s="9">
        <f>VLOOKUP(C5,$J$14:$K$17,2,0)*D5</f>
        <v>20.25</v>
      </c>
      <c r="G5" s="15">
        <f t="shared" si="1"/>
        <v>77.35499999999999</v>
      </c>
      <c r="H5" s="37">
        <f t="shared" si="2"/>
        <v>9669.3749999999982</v>
      </c>
      <c r="J5" s="18">
        <f>SUM(H3:H18)</f>
        <v>453881.89500000002</v>
      </c>
      <c r="L5" s="40" t="s">
        <v>2</v>
      </c>
      <c r="M5" s="40"/>
      <c r="N5" s="47">
        <f t="shared" ref="N5:N7" si="3">N4+1%</f>
        <v>0.12</v>
      </c>
      <c r="O5" s="41">
        <v>39682.076437499993</v>
      </c>
      <c r="P5" s="41">
        <v>41655.106437499991</v>
      </c>
      <c r="Q5" s="41">
        <v>43628.136437499998</v>
      </c>
      <c r="R5" s="40">
        <v>45601.166437499996</v>
      </c>
      <c r="S5" s="40">
        <v>47574.196437500003</v>
      </c>
      <c r="T5" s="40">
        <v>49547.226437500009</v>
      </c>
      <c r="U5" s="40"/>
      <c r="V5" s="40"/>
      <c r="W5" s="40"/>
      <c r="X5" s="40"/>
      <c r="Y5" s="40"/>
    </row>
    <row r="6" spans="1:25" x14ac:dyDescent="0.25">
      <c r="A6" s="8">
        <v>1004</v>
      </c>
      <c r="B6" s="9" t="s">
        <v>5</v>
      </c>
      <c r="C6" s="8" t="s">
        <v>1</v>
      </c>
      <c r="D6" s="8">
        <v>350</v>
      </c>
      <c r="E6" s="8">
        <v>120</v>
      </c>
      <c r="F6" s="9">
        <f>VLOOKUP(C6,$J$14:$K$17,2,0)*D6</f>
        <v>70</v>
      </c>
      <c r="G6" s="15">
        <f t="shared" si="1"/>
        <v>267.39999999999998</v>
      </c>
      <c r="H6" s="37">
        <f t="shared" si="2"/>
        <v>32087.999999999996</v>
      </c>
      <c r="L6" s="40"/>
      <c r="M6" s="40"/>
      <c r="N6" s="47">
        <f t="shared" si="3"/>
        <v>0.13</v>
      </c>
      <c r="O6" s="40">
        <v>39889.120437499994</v>
      </c>
      <c r="P6" s="41">
        <v>41862.150437499986</v>
      </c>
      <c r="Q6" s="41">
        <v>43835.180437499992</v>
      </c>
      <c r="R6" s="40">
        <v>45808.210437499998</v>
      </c>
      <c r="S6" s="40">
        <v>47781.240437500004</v>
      </c>
      <c r="T6" s="40">
        <v>49754.270437500003</v>
      </c>
      <c r="U6" s="40"/>
      <c r="V6" s="40"/>
      <c r="W6" s="40"/>
      <c r="X6" s="40"/>
      <c r="Y6" s="40"/>
    </row>
    <row r="7" spans="1:25" x14ac:dyDescent="0.25">
      <c r="A7" s="8">
        <v>1005</v>
      </c>
      <c r="B7" s="9" t="s">
        <v>22</v>
      </c>
      <c r="C7" s="8" t="s">
        <v>20</v>
      </c>
      <c r="D7" s="8">
        <v>120</v>
      </c>
      <c r="E7" s="8">
        <v>600</v>
      </c>
      <c r="F7" s="9">
        <f>VLOOKUP(C7,$J$14:$K$17,2,0)*D7</f>
        <v>18</v>
      </c>
      <c r="G7" s="15">
        <f t="shared" si="1"/>
        <v>68.759999999999991</v>
      </c>
      <c r="H7" s="37">
        <f t="shared" si="2"/>
        <v>41255.999999999993</v>
      </c>
      <c r="L7" s="40"/>
      <c r="M7" s="40"/>
      <c r="N7" s="47">
        <f t="shared" si="3"/>
        <v>0.14000000000000001</v>
      </c>
      <c r="O7" s="40">
        <v>40096.164437499996</v>
      </c>
      <c r="P7" s="41">
        <v>42069.194437499988</v>
      </c>
      <c r="Q7" s="41">
        <v>44042.224437499994</v>
      </c>
      <c r="R7" s="40">
        <v>46015.2544375</v>
      </c>
      <c r="S7" s="40">
        <v>47988.284437499999</v>
      </c>
      <c r="T7" s="40">
        <v>49961.314437500005</v>
      </c>
      <c r="U7" s="40"/>
      <c r="V7" s="40"/>
      <c r="W7" s="40"/>
      <c r="X7" s="40"/>
      <c r="Y7" s="40"/>
    </row>
    <row r="8" spans="1:25" x14ac:dyDescent="0.25">
      <c r="A8" s="8">
        <v>1006</v>
      </c>
      <c r="B8" s="9" t="s">
        <v>18</v>
      </c>
      <c r="C8" s="8" t="s">
        <v>2</v>
      </c>
      <c r="D8" s="8">
        <v>360</v>
      </c>
      <c r="E8" s="8">
        <v>82</v>
      </c>
      <c r="F8" s="9">
        <f>VLOOKUP(C8,$J$14:$K$17,2,0)*D8</f>
        <v>18</v>
      </c>
      <c r="G8" s="15">
        <f t="shared" si="1"/>
        <v>68.759999999999991</v>
      </c>
      <c r="H8" s="37">
        <f t="shared" si="2"/>
        <v>5638.32</v>
      </c>
      <c r="L8" s="40"/>
      <c r="M8" s="41"/>
      <c r="N8" s="47">
        <f>N7+1%</f>
        <v>0.15000000000000002</v>
      </c>
      <c r="O8" s="40">
        <v>40303.208437499998</v>
      </c>
      <c r="P8" s="41">
        <v>42276.238437499989</v>
      </c>
      <c r="Q8" s="41">
        <v>44249.268437499995</v>
      </c>
      <c r="R8" s="40">
        <v>46222.298437499994</v>
      </c>
      <c r="S8" s="40">
        <v>48195.3284375</v>
      </c>
      <c r="T8" s="40">
        <v>50168.358437500006</v>
      </c>
      <c r="U8" s="40"/>
      <c r="V8" s="40"/>
      <c r="W8" s="40"/>
      <c r="X8" s="40"/>
      <c r="Y8" s="40"/>
    </row>
    <row r="9" spans="1:25" x14ac:dyDescent="0.25">
      <c r="A9" s="8">
        <v>1007</v>
      </c>
      <c r="B9" s="9" t="s">
        <v>23</v>
      </c>
      <c r="C9" s="8" t="s">
        <v>9</v>
      </c>
      <c r="D9" s="8">
        <v>120</v>
      </c>
      <c r="E9" s="8">
        <v>400</v>
      </c>
      <c r="F9" s="9">
        <f>VLOOKUP(C9,$J$14:$K$17,2,0)*D9</f>
        <v>42</v>
      </c>
      <c r="G9" s="15">
        <f t="shared" si="1"/>
        <v>160.44</v>
      </c>
      <c r="H9" s="37">
        <f t="shared" si="2"/>
        <v>64176</v>
      </c>
      <c r="L9" s="40"/>
      <c r="M9" s="41"/>
      <c r="N9" s="41"/>
      <c r="O9" s="40"/>
      <c r="P9" s="41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5">
      <c r="A10" s="8">
        <v>1008</v>
      </c>
      <c r="B10" s="9" t="s">
        <v>6</v>
      </c>
      <c r="C10" s="8" t="s">
        <v>1</v>
      </c>
      <c r="D10" s="8">
        <v>300</v>
      </c>
      <c r="E10" s="8">
        <v>36</v>
      </c>
      <c r="F10" s="9">
        <f>VLOOKUP(C10,$J$14:$K$17,2,0)*D10</f>
        <v>60</v>
      </c>
      <c r="G10" s="15">
        <f t="shared" si="1"/>
        <v>229.2</v>
      </c>
      <c r="H10" s="37">
        <f t="shared" si="2"/>
        <v>8251.1999999999989</v>
      </c>
      <c r="L10" s="40"/>
      <c r="M10" s="40"/>
      <c r="N10" s="40"/>
      <c r="O10" s="40"/>
      <c r="P10" s="41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5">
      <c r="A11" s="8">
        <v>1009</v>
      </c>
      <c r="B11" s="9" t="s">
        <v>8</v>
      </c>
      <c r="C11" s="8" t="s">
        <v>9</v>
      </c>
      <c r="D11" s="8">
        <v>160</v>
      </c>
      <c r="E11" s="8">
        <v>25</v>
      </c>
      <c r="F11" s="9">
        <f>VLOOKUP(C11,$J$14:$K$17,2,0)*D11</f>
        <v>56</v>
      </c>
      <c r="G11" s="15">
        <f t="shared" si="1"/>
        <v>213.92</v>
      </c>
      <c r="H11" s="37">
        <f t="shared" si="2"/>
        <v>5348</v>
      </c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5">
      <c r="A12" s="8">
        <v>1010</v>
      </c>
      <c r="B12" s="9" t="s">
        <v>4</v>
      </c>
      <c r="C12" s="8" t="s">
        <v>1</v>
      </c>
      <c r="D12" s="8">
        <v>350</v>
      </c>
      <c r="E12" s="8">
        <v>100</v>
      </c>
      <c r="F12" s="9">
        <f>VLOOKUP(C12,$J$14:$K$17,2,0)*D12</f>
        <v>70</v>
      </c>
      <c r="G12" s="15">
        <f t="shared" si="1"/>
        <v>267.39999999999998</v>
      </c>
      <c r="H12" s="37">
        <f t="shared" si="2"/>
        <v>26739.999999999996</v>
      </c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46.8" x14ac:dyDescent="0.25">
      <c r="A13" s="8">
        <v>1011</v>
      </c>
      <c r="B13" s="9" t="s">
        <v>19</v>
      </c>
      <c r="C13" s="8" t="s">
        <v>1</v>
      </c>
      <c r="D13" s="8">
        <v>400</v>
      </c>
      <c r="E13" s="8">
        <v>434</v>
      </c>
      <c r="F13" s="9">
        <f>VLOOKUP(C13,$J$14:$K$17,2,0)*D13</f>
        <v>80</v>
      </c>
      <c r="G13" s="15">
        <f t="shared" si="1"/>
        <v>305.59999999999997</v>
      </c>
      <c r="H13" s="37">
        <f t="shared" si="2"/>
        <v>132630.39999999999</v>
      </c>
      <c r="J13" s="13" t="s">
        <v>12</v>
      </c>
      <c r="K13" s="13" t="s">
        <v>17</v>
      </c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5">
      <c r="A14" s="8">
        <v>1012</v>
      </c>
      <c r="B14" s="9" t="s">
        <v>30</v>
      </c>
      <c r="C14" s="8" t="s">
        <v>20</v>
      </c>
      <c r="D14" s="11">
        <v>100</v>
      </c>
      <c r="E14" s="11">
        <v>2</v>
      </c>
      <c r="F14" s="9">
        <f>VLOOKUP(C14,$J$14:$K$17,2,0)*D14</f>
        <v>15</v>
      </c>
      <c r="G14" s="15">
        <f t="shared" si="1"/>
        <v>57.3</v>
      </c>
      <c r="H14" s="37">
        <f t="shared" si="2"/>
        <v>114.6</v>
      </c>
      <c r="I14" s="4"/>
      <c r="J14" s="8" t="s">
        <v>1</v>
      </c>
      <c r="K14" s="39">
        <v>0.2</v>
      </c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5">
      <c r="A15" s="8">
        <v>1013</v>
      </c>
      <c r="B15" s="9" t="s">
        <v>29</v>
      </c>
      <c r="C15" s="8" t="s">
        <v>9</v>
      </c>
      <c r="D15" s="11">
        <v>200</v>
      </c>
      <c r="E15" s="11">
        <v>4</v>
      </c>
      <c r="F15" s="9">
        <f>VLOOKUP(C15,$J$14:$K$17,2,0)*D15</f>
        <v>70</v>
      </c>
      <c r="G15" s="15">
        <f t="shared" si="1"/>
        <v>267.39999999999998</v>
      </c>
      <c r="H15" s="37">
        <f t="shared" si="2"/>
        <v>1069.5999999999999</v>
      </c>
      <c r="I15" s="4"/>
      <c r="J15" s="8" t="s">
        <v>2</v>
      </c>
      <c r="K15" s="39">
        <v>0.05</v>
      </c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5">
      <c r="A16" s="8">
        <v>1014</v>
      </c>
      <c r="B16" s="9" t="s">
        <v>28</v>
      </c>
      <c r="C16" s="8" t="s">
        <v>1</v>
      </c>
      <c r="D16" s="11">
        <v>300</v>
      </c>
      <c r="E16" s="11">
        <v>6</v>
      </c>
      <c r="F16" s="9">
        <f>VLOOKUP(C16,$J$14:$K$17,2,0)*D16</f>
        <v>60</v>
      </c>
      <c r="G16" s="15">
        <f t="shared" si="1"/>
        <v>229.2</v>
      </c>
      <c r="H16" s="37">
        <f t="shared" si="2"/>
        <v>1375.1999999999998</v>
      </c>
      <c r="I16" s="4"/>
      <c r="J16" s="8" t="s">
        <v>20</v>
      </c>
      <c r="K16" s="5">
        <v>0.15</v>
      </c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5">
      <c r="A17" s="8">
        <v>1015</v>
      </c>
      <c r="B17" s="9" t="s">
        <v>27</v>
      </c>
      <c r="C17" s="8" t="s">
        <v>2</v>
      </c>
      <c r="D17" s="11">
        <v>400</v>
      </c>
      <c r="E17" s="11">
        <v>8</v>
      </c>
      <c r="F17" s="9">
        <f>VLOOKUP(C17,$J$14:$K$17,2,0)*D17</f>
        <v>20</v>
      </c>
      <c r="G17" s="15">
        <f t="shared" si="1"/>
        <v>76.399999999999991</v>
      </c>
      <c r="H17" s="37">
        <f t="shared" si="2"/>
        <v>611.19999999999993</v>
      </c>
      <c r="I17" s="4"/>
      <c r="J17" s="8" t="s">
        <v>9</v>
      </c>
      <c r="K17" s="5">
        <v>0.35</v>
      </c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5">
      <c r="A18" s="8">
        <v>1016</v>
      </c>
      <c r="B18" s="9" t="s">
        <v>26</v>
      </c>
      <c r="C18" s="8" t="s">
        <v>2</v>
      </c>
      <c r="D18" s="11">
        <v>500</v>
      </c>
      <c r="E18" s="11">
        <v>10</v>
      </c>
      <c r="F18" s="9">
        <f>VLOOKUP(C18,$J$14:$K$17,2,0)*D18</f>
        <v>25</v>
      </c>
      <c r="G18" s="15">
        <f t="shared" si="1"/>
        <v>95.5</v>
      </c>
      <c r="H18" s="37">
        <f t="shared" si="2"/>
        <v>955</v>
      </c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ht="17.399999999999999" x14ac:dyDescent="0.3">
      <c r="L19" s="46" t="s">
        <v>63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</row>
    <row r="20" spans="1:25" ht="17.399999999999999" x14ac:dyDescent="0.3">
      <c r="L20" s="46" t="s">
        <v>64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</row>
    <row r="21" spans="1:25" ht="17.399999999999999" x14ac:dyDescent="0.3">
      <c r="L21" s="46" t="s">
        <v>65</v>
      </c>
      <c r="M21" s="46"/>
      <c r="N21" s="46"/>
      <c r="O21" s="46"/>
      <c r="P21" s="46"/>
      <c r="Q21" s="46"/>
      <c r="R21" s="46"/>
      <c r="S21" s="46"/>
      <c r="T21" s="46"/>
      <c r="U21" s="46"/>
      <c r="V21" s="46"/>
    </row>
    <row r="24" spans="1:25" s="1" customFormat="1" ht="24.6" x14ac:dyDescent="0.4">
      <c r="A24" s="12"/>
      <c r="B24" s="12"/>
      <c r="C24" s="12"/>
      <c r="D24" s="12"/>
      <c r="E24" s="12"/>
      <c r="F24" s="12"/>
      <c r="G24" s="12"/>
      <c r="H24" s="12"/>
      <c r="I24" s="36" t="s">
        <v>11</v>
      </c>
      <c r="J24" s="36"/>
      <c r="K24" s="36"/>
      <c r="L24" s="36"/>
      <c r="M24" s="36"/>
      <c r="N24" s="36"/>
      <c r="O24" s="36"/>
    </row>
    <row r="27" spans="1:25" x14ac:dyDescent="0.25">
      <c r="I27" t="s">
        <v>39</v>
      </c>
      <c r="K27" t="s">
        <v>40</v>
      </c>
      <c r="M27" t="s">
        <v>42</v>
      </c>
    </row>
    <row r="28" spans="1:25" x14ac:dyDescent="0.25">
      <c r="I28" s="21">
        <v>0.1</v>
      </c>
      <c r="K28" s="21">
        <v>0.4</v>
      </c>
      <c r="M28" s="18">
        <f>J4</f>
        <v>28367.618437500001</v>
      </c>
      <c r="N28" t="s">
        <v>41</v>
      </c>
    </row>
    <row r="29" spans="1:25" x14ac:dyDescent="0.25">
      <c r="I29" s="21">
        <v>0.03</v>
      </c>
      <c r="K29" s="21">
        <v>0.09</v>
      </c>
    </row>
    <row r="31" spans="1:25" x14ac:dyDescent="0.25">
      <c r="K31" s="21">
        <v>0.02</v>
      </c>
    </row>
    <row r="32" spans="1:25" x14ac:dyDescent="0.25">
      <c r="A32" s="14" t="s">
        <v>10</v>
      </c>
      <c r="B32" s="8">
        <v>3.82</v>
      </c>
      <c r="K32" s="21">
        <v>0.02</v>
      </c>
    </row>
    <row r="36" spans="1:15" s="1" customFormat="1" ht="24.6" x14ac:dyDescent="0.4">
      <c r="A36" s="12"/>
      <c r="B36" s="12"/>
      <c r="C36" s="12"/>
      <c r="D36" s="12"/>
      <c r="E36" s="12"/>
      <c r="F36" s="12"/>
      <c r="G36" s="12"/>
      <c r="H36" s="12"/>
      <c r="I36" s="36"/>
      <c r="J36" s="36"/>
      <c r="K36" s="36"/>
      <c r="L36" s="36"/>
      <c r="M36" s="36"/>
      <c r="N36" s="36"/>
      <c r="O36" s="36"/>
    </row>
    <row r="40" spans="1:15" x14ac:dyDescent="0.25">
      <c r="B40" s="19">
        <f>J2</f>
        <v>42.765625</v>
      </c>
      <c r="C40" s="20">
        <f>J4</f>
        <v>28367.618437500001</v>
      </c>
      <c r="D40" s="20">
        <f>J5</f>
        <v>453881.89500000002</v>
      </c>
    </row>
    <row r="41" spans="1:15" x14ac:dyDescent="0.25">
      <c r="A41" s="22">
        <f>I28</f>
        <v>0.1</v>
      </c>
      <c r="B41" s="6">
        <f t="dataTable" ref="B41:D48" dt2D="0" dtr="0" r1="K16" ca="1"/>
        <v>41.65625</v>
      </c>
      <c r="C41" s="6">
        <v>27304.285625000004</v>
      </c>
      <c r="D41" s="6">
        <v>436868.57000000007</v>
      </c>
    </row>
    <row r="42" spans="1:15" x14ac:dyDescent="0.25">
      <c r="A42" s="22">
        <f>A41+$I$29</f>
        <v>0.13</v>
      </c>
      <c r="B42" s="6">
        <v>42.321874999999999</v>
      </c>
      <c r="C42" s="6">
        <v>27942.2853125</v>
      </c>
      <c r="D42" s="6">
        <v>447076.565</v>
      </c>
    </row>
    <row r="43" spans="1:15" x14ac:dyDescent="0.25">
      <c r="A43" s="22">
        <f t="shared" ref="A43:A48" si="4">A42+$I$29</f>
        <v>0.16</v>
      </c>
      <c r="B43" s="6">
        <v>42.987499999999997</v>
      </c>
      <c r="C43" s="6">
        <v>28580.284999999996</v>
      </c>
      <c r="D43" s="6">
        <v>457284.55999999994</v>
      </c>
    </row>
    <row r="44" spans="1:15" x14ac:dyDescent="0.25">
      <c r="A44" s="22">
        <f t="shared" si="4"/>
        <v>0.19</v>
      </c>
      <c r="B44" s="6">
        <v>43.653125000000003</v>
      </c>
      <c r="C44" s="6">
        <v>29218.2846875</v>
      </c>
      <c r="D44" s="6">
        <v>467492.55499999999</v>
      </c>
    </row>
    <row r="45" spans="1:15" x14ac:dyDescent="0.25">
      <c r="A45" s="22">
        <f t="shared" si="4"/>
        <v>0.22</v>
      </c>
      <c r="B45" s="6">
        <v>44.318750000000001</v>
      </c>
      <c r="C45" s="6">
        <v>29856.284374999999</v>
      </c>
      <c r="D45" s="6">
        <v>477700.55</v>
      </c>
    </row>
    <row r="46" spans="1:15" x14ac:dyDescent="0.25">
      <c r="A46" s="22">
        <f t="shared" si="4"/>
        <v>0.25</v>
      </c>
      <c r="B46" s="6">
        <v>44.984375</v>
      </c>
      <c r="C46" s="6">
        <v>30494.284062500003</v>
      </c>
      <c r="D46" s="6">
        <v>487908.54500000004</v>
      </c>
    </row>
    <row r="47" spans="1:15" x14ac:dyDescent="0.25">
      <c r="A47" s="22">
        <f t="shared" si="4"/>
        <v>0.28000000000000003</v>
      </c>
      <c r="B47" s="6">
        <v>45.65</v>
      </c>
      <c r="C47" s="6">
        <v>31132.283749999999</v>
      </c>
      <c r="D47" s="6">
        <v>498116.54</v>
      </c>
    </row>
    <row r="48" spans="1:15" x14ac:dyDescent="0.25">
      <c r="A48" s="22">
        <f t="shared" si="4"/>
        <v>0.31000000000000005</v>
      </c>
      <c r="B48" s="6">
        <v>46.315624999999997</v>
      </c>
      <c r="C48" s="6">
        <v>31770.283437500006</v>
      </c>
      <c r="D48" s="6">
        <v>508324.53500000009</v>
      </c>
    </row>
    <row r="60" spans="1:5" x14ac:dyDescent="0.25">
      <c r="A60" s="20">
        <f>J4</f>
        <v>28367.618437500001</v>
      </c>
      <c r="B60" s="22">
        <f>K31</f>
        <v>0.02</v>
      </c>
      <c r="C60" s="22">
        <f>B60+$K$32</f>
        <v>0.04</v>
      </c>
      <c r="D60" s="22">
        <f t="shared" ref="D60:E60" si="5">C60+$K$32</f>
        <v>0.06</v>
      </c>
      <c r="E60" s="22">
        <f t="shared" si="5"/>
        <v>0.08</v>
      </c>
    </row>
    <row r="61" spans="1:5" x14ac:dyDescent="0.25">
      <c r="A61" s="22">
        <f>K28</f>
        <v>0.4</v>
      </c>
      <c r="B61" s="6">
        <f t="dataTable" ref="B61:E65" dt2D="1" dtr="1" r1="K15" r2="K14"/>
        <v>47476.786437499999</v>
      </c>
      <c r="C61" s="6">
        <v>47890.874437500002</v>
      </c>
      <c r="D61" s="6">
        <v>48304.962437499991</v>
      </c>
      <c r="E61" s="6">
        <v>48719.050437500002</v>
      </c>
    </row>
    <row r="62" spans="1:5" x14ac:dyDescent="0.25">
      <c r="A62" s="22">
        <f>A61+$K$29</f>
        <v>0.49</v>
      </c>
      <c r="B62" s="6">
        <v>56355.421437499986</v>
      </c>
      <c r="C62" s="6">
        <v>56769.509437499997</v>
      </c>
      <c r="D62" s="6">
        <v>57183.597437499993</v>
      </c>
      <c r="E62" s="6">
        <v>57597.685437499997</v>
      </c>
    </row>
    <row r="63" spans="1:5" x14ac:dyDescent="0.25">
      <c r="A63" s="22">
        <f t="shared" ref="A63:A65" si="6">A62+$K$29</f>
        <v>0.57999999999999996</v>
      </c>
      <c r="B63" s="6">
        <v>65234.056437499989</v>
      </c>
      <c r="C63" s="6">
        <v>65648.144437499999</v>
      </c>
      <c r="D63" s="6">
        <v>66062.232437500003</v>
      </c>
      <c r="E63" s="6">
        <v>66476.320437500006</v>
      </c>
    </row>
    <row r="64" spans="1:5" x14ac:dyDescent="0.25">
      <c r="A64" s="22">
        <f t="shared" si="6"/>
        <v>0.66999999999999993</v>
      </c>
      <c r="B64" s="6">
        <v>74112.691437500005</v>
      </c>
      <c r="C64" s="6">
        <v>74526.779437499994</v>
      </c>
      <c r="D64" s="6">
        <v>74940.867437499997</v>
      </c>
      <c r="E64" s="6">
        <v>75354.955437500001</v>
      </c>
    </row>
    <row r="65" spans="1:5" x14ac:dyDescent="0.25">
      <c r="A65" s="22">
        <f t="shared" si="6"/>
        <v>0.7599999999999999</v>
      </c>
      <c r="B65" s="6">
        <v>82991.3264375</v>
      </c>
      <c r="C65" s="6">
        <v>83405.414437499989</v>
      </c>
      <c r="D65" s="6">
        <v>83819.502437499992</v>
      </c>
      <c r="E65" s="6">
        <v>84233.590437499995</v>
      </c>
    </row>
  </sheetData>
  <scenarios current="0">
    <scenario name="עע" locked="1" count="1" user="Student" comment="נוצר על-ידי Student ב 14/08/2015">
      <inputCells r="K15" val="0.05" numFmtId="9"/>
    </scenario>
  </scenarios>
  <mergeCells count="3">
    <mergeCell ref="C1:F1"/>
    <mergeCell ref="I24:O24"/>
    <mergeCell ref="I36:O36"/>
  </mergeCells>
  <conditionalFormatting sqref="B61:E65">
    <cfRule type="cellIs" dxfId="1" priority="1" operator="lessThanOrEqual">
      <formula>$M$28</formula>
    </cfRule>
    <cfRule type="cellIs" dxfId="0" priority="2" operator="greaterThan">
      <formula>$M$28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סעיף5_רגישותסדר1">
                <anchor moveWithCells="1" sizeWithCells="1">
                  <from>
                    <xdr:col>4</xdr:col>
                    <xdr:colOff>190500</xdr:colOff>
                    <xdr:row>38</xdr:row>
                    <xdr:rowOff>83820</xdr:rowOff>
                  </from>
                  <to>
                    <xdr:col>17</xdr:col>
                    <xdr:colOff>175260</xdr:colOff>
                    <xdr:row>48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סעיף6_רגישותסדר2">
                <anchor moveWithCells="1" sizeWithCells="1">
                  <from>
                    <xdr:col>5</xdr:col>
                    <xdr:colOff>213360</xdr:colOff>
                    <xdr:row>55</xdr:row>
                    <xdr:rowOff>68580</xdr:rowOff>
                  </from>
                  <to>
                    <xdr:col>16</xdr:col>
                    <xdr:colOff>632460</xdr:colOff>
                    <xdr:row>71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אל_ראשי">
                <anchor moveWithCells="1" sizeWithCells="1">
                  <from>
                    <xdr:col>0</xdr:col>
                    <xdr:colOff>350520</xdr:colOff>
                    <xdr:row>68</xdr:row>
                    <xdr:rowOff>175260</xdr:rowOff>
                  </from>
                  <to>
                    <xdr:col>4</xdr:col>
                    <xdr:colOff>160020</xdr:colOff>
                    <xdr:row>73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גיליון4"/>
  <dimension ref="A1:O36"/>
  <sheetViews>
    <sheetView rightToLeft="1" zoomScale="90" zoomScaleNormal="90" workbookViewId="0">
      <selection activeCell="Q19" sqref="Q19"/>
    </sheetView>
  </sheetViews>
  <sheetFormatPr defaultRowHeight="13.8" x14ac:dyDescent="0.25"/>
  <cols>
    <col min="1" max="1" width="10.3984375" style="6" bestFit="1" customWidth="1"/>
    <col min="2" max="2" width="10.3984375" style="6" customWidth="1"/>
    <col min="3" max="3" width="9.59765625" style="6" bestFit="1" customWidth="1"/>
    <col min="4" max="4" width="10" style="6" customWidth="1"/>
    <col min="5" max="5" width="9.59765625" style="6" bestFit="1" customWidth="1"/>
    <col min="6" max="6" width="10.3984375" style="6" bestFit="1" customWidth="1"/>
    <col min="7" max="7" width="10.3984375" style="6" customWidth="1"/>
    <col min="8" max="8" width="12.5" style="6" customWidth="1"/>
    <col min="9" max="9" width="11.69921875" bestFit="1" customWidth="1"/>
    <col min="10" max="10" width="10" bestFit="1" customWidth="1"/>
    <col min="11" max="11" width="11.8984375" bestFit="1" customWidth="1"/>
    <col min="12" max="12" width="15" customWidth="1"/>
    <col min="14" max="14" width="9.59765625" bestFit="1" customWidth="1"/>
  </cols>
  <sheetData>
    <row r="1" spans="1:12" ht="43.8" x14ac:dyDescent="0.25">
      <c r="C1" s="35" t="s">
        <v>13</v>
      </c>
      <c r="D1" s="35"/>
      <c r="E1" s="35"/>
      <c r="F1" s="35"/>
      <c r="G1" s="3"/>
      <c r="H1" s="3"/>
    </row>
    <row r="2" spans="1:12" s="2" customFormat="1" ht="60" x14ac:dyDescent="0.25">
      <c r="A2" s="7" t="s">
        <v>0</v>
      </c>
      <c r="B2" s="7" t="s">
        <v>24</v>
      </c>
      <c r="C2" s="7" t="s">
        <v>25</v>
      </c>
      <c r="D2" s="7" t="s">
        <v>16</v>
      </c>
      <c r="E2" s="7" t="s">
        <v>31</v>
      </c>
      <c r="F2" s="7" t="s">
        <v>15</v>
      </c>
      <c r="G2" s="7" t="s">
        <v>14</v>
      </c>
      <c r="H2" s="7" t="s">
        <v>32</v>
      </c>
      <c r="L2" s="16">
        <f>AVERAGE(F3:F18)</f>
        <v>1047.1204188481674</v>
      </c>
    </row>
    <row r="3" spans="1:12" x14ac:dyDescent="0.25">
      <c r="A3" s="8">
        <v>1001</v>
      </c>
      <c r="B3" s="9" t="s">
        <v>3</v>
      </c>
      <c r="C3" s="8" t="s">
        <v>1</v>
      </c>
      <c r="D3" s="8">
        <v>250</v>
      </c>
      <c r="E3" s="8">
        <v>600</v>
      </c>
      <c r="F3" s="9">
        <f t="shared" ref="F3:F18" si="0">VLOOKUP(C3,$E$27:$F$30,2,0)*D3</f>
        <v>50</v>
      </c>
      <c r="G3" s="15">
        <f t="shared" ref="G3:G18" si="1">F3*$B$32</f>
        <v>191</v>
      </c>
      <c r="H3" s="10">
        <f>G3*E3</f>
        <v>114600</v>
      </c>
      <c r="L3" s="17">
        <f>AVERAGE(G3:G18)</f>
        <v>4000.0000000000005</v>
      </c>
    </row>
    <row r="4" spans="1:12" x14ac:dyDescent="0.25">
      <c r="A4" s="8">
        <v>1002</v>
      </c>
      <c r="B4" s="9" t="s">
        <v>7</v>
      </c>
      <c r="C4" s="8" t="s">
        <v>2</v>
      </c>
      <c r="D4" s="8">
        <v>200</v>
      </c>
      <c r="E4" s="8">
        <v>245</v>
      </c>
      <c r="F4" s="9">
        <f t="shared" si="0"/>
        <v>10</v>
      </c>
      <c r="G4" s="15">
        <f t="shared" si="1"/>
        <v>38.199999999999996</v>
      </c>
      <c r="H4" s="10">
        <f t="shared" ref="H4:H18" si="2">G4*E4</f>
        <v>9358.9999999999982</v>
      </c>
      <c r="L4" s="18">
        <f>AVERAGE(H3:H18)</f>
        <v>488763.85593750008</v>
      </c>
    </row>
    <row r="5" spans="1:12" x14ac:dyDescent="0.25">
      <c r="A5" s="8">
        <v>1003</v>
      </c>
      <c r="B5" s="9" t="s">
        <v>21</v>
      </c>
      <c r="C5" s="8" t="s">
        <v>20</v>
      </c>
      <c r="D5" s="8">
        <v>135</v>
      </c>
      <c r="E5" s="8">
        <v>125</v>
      </c>
      <c r="F5" s="9">
        <f t="shared" si="0"/>
        <v>20.25</v>
      </c>
      <c r="G5" s="15">
        <f t="shared" si="1"/>
        <v>77.35499999999999</v>
      </c>
      <c r="H5" s="10">
        <f t="shared" si="2"/>
        <v>9669.3749999999982</v>
      </c>
      <c r="L5" s="18">
        <f>SUM(H3:H18)</f>
        <v>7820221.6950000012</v>
      </c>
    </row>
    <row r="6" spans="1:12" x14ac:dyDescent="0.25">
      <c r="A6" s="8">
        <v>1004</v>
      </c>
      <c r="B6" s="9" t="s">
        <v>5</v>
      </c>
      <c r="C6" s="8" t="s">
        <v>1</v>
      </c>
      <c r="D6" s="11">
        <v>80698.383507853403</v>
      </c>
      <c r="E6" s="8">
        <v>120</v>
      </c>
      <c r="F6" s="9">
        <f t="shared" si="0"/>
        <v>16139.676701570681</v>
      </c>
      <c r="G6" s="15">
        <f t="shared" si="1"/>
        <v>61653.565000000002</v>
      </c>
      <c r="H6" s="10">
        <f t="shared" si="2"/>
        <v>7398427.8000000007</v>
      </c>
    </row>
    <row r="7" spans="1:12" x14ac:dyDescent="0.25">
      <c r="A7" s="8">
        <v>1005</v>
      </c>
      <c r="B7" s="9" t="s">
        <v>22</v>
      </c>
      <c r="C7" s="8" t="s">
        <v>20</v>
      </c>
      <c r="D7" s="8">
        <v>120</v>
      </c>
      <c r="E7" s="8">
        <v>600</v>
      </c>
      <c r="F7" s="9">
        <f t="shared" si="0"/>
        <v>18</v>
      </c>
      <c r="G7" s="15">
        <f t="shared" si="1"/>
        <v>68.759999999999991</v>
      </c>
      <c r="H7" s="10">
        <f t="shared" si="2"/>
        <v>41255.999999999993</v>
      </c>
    </row>
    <row r="8" spans="1:12" x14ac:dyDescent="0.25">
      <c r="A8" s="8">
        <v>1006</v>
      </c>
      <c r="B8" s="9" t="s">
        <v>18</v>
      </c>
      <c r="C8" s="8" t="s">
        <v>2</v>
      </c>
      <c r="D8" s="8">
        <v>360</v>
      </c>
      <c r="E8" s="8">
        <v>82</v>
      </c>
      <c r="F8" s="9">
        <f t="shared" si="0"/>
        <v>18</v>
      </c>
      <c r="G8" s="15">
        <f t="shared" si="1"/>
        <v>68.759999999999991</v>
      </c>
      <c r="H8" s="10">
        <f t="shared" si="2"/>
        <v>5638.32</v>
      </c>
    </row>
    <row r="9" spans="1:12" x14ac:dyDescent="0.25">
      <c r="A9" s="8">
        <v>1007</v>
      </c>
      <c r="B9" s="9" t="s">
        <v>23</v>
      </c>
      <c r="C9" s="8" t="s">
        <v>9</v>
      </c>
      <c r="D9" s="8">
        <v>120</v>
      </c>
      <c r="E9" s="8">
        <v>400</v>
      </c>
      <c r="F9" s="9">
        <f t="shared" si="0"/>
        <v>42</v>
      </c>
      <c r="G9" s="15">
        <f t="shared" si="1"/>
        <v>160.44</v>
      </c>
      <c r="H9" s="10">
        <f t="shared" si="2"/>
        <v>64176</v>
      </c>
    </row>
    <row r="10" spans="1:12" x14ac:dyDescent="0.25">
      <c r="A10" s="8">
        <v>1008</v>
      </c>
      <c r="B10" s="9" t="s">
        <v>6</v>
      </c>
      <c r="C10" s="8" t="s">
        <v>1</v>
      </c>
      <c r="D10" s="8">
        <v>300</v>
      </c>
      <c r="E10" s="8">
        <v>36</v>
      </c>
      <c r="F10" s="9">
        <f t="shared" si="0"/>
        <v>60</v>
      </c>
      <c r="G10" s="15">
        <f t="shared" si="1"/>
        <v>229.2</v>
      </c>
      <c r="H10" s="10">
        <f t="shared" si="2"/>
        <v>8251.1999999999989</v>
      </c>
    </row>
    <row r="11" spans="1:12" x14ac:dyDescent="0.25">
      <c r="A11" s="8">
        <v>1009</v>
      </c>
      <c r="B11" s="9" t="s">
        <v>8</v>
      </c>
      <c r="C11" s="8" t="s">
        <v>9</v>
      </c>
      <c r="D11" s="8">
        <v>160</v>
      </c>
      <c r="E11" s="8">
        <v>25</v>
      </c>
      <c r="F11" s="9">
        <f t="shared" si="0"/>
        <v>56</v>
      </c>
      <c r="G11" s="15">
        <f t="shared" si="1"/>
        <v>213.92</v>
      </c>
      <c r="H11" s="10">
        <f t="shared" si="2"/>
        <v>5348</v>
      </c>
    </row>
    <row r="12" spans="1:12" x14ac:dyDescent="0.25">
      <c r="A12" s="8">
        <v>1010</v>
      </c>
      <c r="B12" s="9" t="s">
        <v>4</v>
      </c>
      <c r="C12" s="8" t="s">
        <v>1</v>
      </c>
      <c r="D12" s="8">
        <v>350</v>
      </c>
      <c r="E12" s="8">
        <v>100</v>
      </c>
      <c r="F12" s="9">
        <f t="shared" si="0"/>
        <v>70</v>
      </c>
      <c r="G12" s="15">
        <f t="shared" si="1"/>
        <v>267.39999999999998</v>
      </c>
      <c r="H12" s="10">
        <f t="shared" si="2"/>
        <v>26739.999999999996</v>
      </c>
    </row>
    <row r="13" spans="1:12" x14ac:dyDescent="0.25">
      <c r="A13" s="8">
        <v>1011</v>
      </c>
      <c r="B13" s="9" t="s">
        <v>19</v>
      </c>
      <c r="C13" s="8" t="s">
        <v>1</v>
      </c>
      <c r="D13" s="8">
        <v>400</v>
      </c>
      <c r="E13" s="8">
        <v>434</v>
      </c>
      <c r="F13" s="9">
        <f t="shared" si="0"/>
        <v>80</v>
      </c>
      <c r="G13" s="15">
        <f t="shared" si="1"/>
        <v>305.59999999999997</v>
      </c>
      <c r="H13" s="10">
        <f t="shared" si="2"/>
        <v>132630.39999999999</v>
      </c>
    </row>
    <row r="14" spans="1:12" x14ac:dyDescent="0.25">
      <c r="A14" s="8">
        <v>1012</v>
      </c>
      <c r="B14" s="9" t="s">
        <v>30</v>
      </c>
      <c r="C14" s="8" t="s">
        <v>20</v>
      </c>
      <c r="D14" s="11">
        <v>100</v>
      </c>
      <c r="E14" s="11">
        <v>2</v>
      </c>
      <c r="F14" s="9">
        <f t="shared" si="0"/>
        <v>15</v>
      </c>
      <c r="G14" s="15">
        <f t="shared" si="1"/>
        <v>57.3</v>
      </c>
      <c r="H14" s="10">
        <f t="shared" si="2"/>
        <v>114.6</v>
      </c>
      <c r="I14" s="4"/>
    </row>
    <row r="15" spans="1:12" x14ac:dyDescent="0.25">
      <c r="A15" s="8">
        <v>1013</v>
      </c>
      <c r="B15" s="9" t="s">
        <v>29</v>
      </c>
      <c r="C15" s="8" t="s">
        <v>9</v>
      </c>
      <c r="D15" s="11">
        <v>200</v>
      </c>
      <c r="E15" s="11">
        <v>4</v>
      </c>
      <c r="F15" s="9">
        <f t="shared" si="0"/>
        <v>70</v>
      </c>
      <c r="G15" s="15">
        <f t="shared" si="1"/>
        <v>267.39999999999998</v>
      </c>
      <c r="H15" s="10">
        <f t="shared" si="2"/>
        <v>1069.5999999999999</v>
      </c>
      <c r="I15" s="4"/>
    </row>
    <row r="16" spans="1:12" x14ac:dyDescent="0.25">
      <c r="A16" s="8">
        <v>1014</v>
      </c>
      <c r="B16" s="9" t="s">
        <v>28</v>
      </c>
      <c r="C16" s="8" t="s">
        <v>1</v>
      </c>
      <c r="D16" s="11">
        <v>300</v>
      </c>
      <c r="E16" s="11">
        <v>6</v>
      </c>
      <c r="F16" s="9">
        <f t="shared" si="0"/>
        <v>60</v>
      </c>
      <c r="G16" s="15">
        <f t="shared" si="1"/>
        <v>229.2</v>
      </c>
      <c r="H16" s="10">
        <f t="shared" si="2"/>
        <v>1375.1999999999998</v>
      </c>
      <c r="I16" s="4"/>
    </row>
    <row r="17" spans="1:15" x14ac:dyDescent="0.25">
      <c r="A17" s="8">
        <v>1015</v>
      </c>
      <c r="B17" s="9" t="s">
        <v>27</v>
      </c>
      <c r="C17" s="8" t="s">
        <v>2</v>
      </c>
      <c r="D17" s="11">
        <v>400</v>
      </c>
      <c r="E17" s="11">
        <v>8</v>
      </c>
      <c r="F17" s="9">
        <f t="shared" si="0"/>
        <v>20</v>
      </c>
      <c r="G17" s="15">
        <f t="shared" si="1"/>
        <v>76.399999999999991</v>
      </c>
      <c r="H17" s="10">
        <f t="shared" si="2"/>
        <v>611.19999999999993</v>
      </c>
      <c r="I17" s="4"/>
    </row>
    <row r="18" spans="1:15" x14ac:dyDescent="0.25">
      <c r="A18" s="8">
        <v>1016</v>
      </c>
      <c r="B18" s="9" t="s">
        <v>26</v>
      </c>
      <c r="C18" s="8" t="s">
        <v>2</v>
      </c>
      <c r="D18" s="11">
        <v>500</v>
      </c>
      <c r="E18" s="11">
        <v>10</v>
      </c>
      <c r="F18" s="9">
        <f t="shared" si="0"/>
        <v>25</v>
      </c>
      <c r="G18" s="15">
        <f t="shared" si="1"/>
        <v>95.5</v>
      </c>
      <c r="H18" s="10">
        <f t="shared" si="2"/>
        <v>955</v>
      </c>
    </row>
    <row r="24" spans="1:15" s="1" customFormat="1" ht="24.6" x14ac:dyDescent="0.4">
      <c r="A24" s="12"/>
      <c r="B24" s="12"/>
      <c r="C24" s="12"/>
      <c r="D24" s="12"/>
      <c r="E24" s="12"/>
      <c r="F24" s="12"/>
      <c r="G24" s="12"/>
      <c r="H24" s="12"/>
      <c r="I24" s="36" t="s">
        <v>11</v>
      </c>
      <c r="J24" s="36"/>
      <c r="K24" s="36"/>
      <c r="L24" s="36"/>
      <c r="M24" s="36"/>
      <c r="N24" s="36"/>
      <c r="O24" s="36"/>
    </row>
    <row r="26" spans="1:15" ht="46.8" x14ac:dyDescent="0.25">
      <c r="E26" s="13" t="s">
        <v>12</v>
      </c>
      <c r="F26" s="13" t="s">
        <v>17</v>
      </c>
    </row>
    <row r="27" spans="1:15" x14ac:dyDescent="0.25">
      <c r="E27" s="8" t="s">
        <v>1</v>
      </c>
      <c r="F27" s="5">
        <v>0.2</v>
      </c>
      <c r="J27" t="s">
        <v>43</v>
      </c>
    </row>
    <row r="28" spans="1:15" x14ac:dyDescent="0.25">
      <c r="E28" s="8" t="s">
        <v>2</v>
      </c>
      <c r="F28" s="5">
        <v>0.05</v>
      </c>
      <c r="J28" s="17">
        <f>L3</f>
        <v>4000.0000000000005</v>
      </c>
    </row>
    <row r="29" spans="1:15" x14ac:dyDescent="0.25">
      <c r="E29" s="8" t="s">
        <v>20</v>
      </c>
      <c r="F29" s="5">
        <v>0.15</v>
      </c>
    </row>
    <row r="30" spans="1:15" x14ac:dyDescent="0.25">
      <c r="E30" s="8" t="s">
        <v>9</v>
      </c>
      <c r="F30" s="5">
        <v>0.35</v>
      </c>
    </row>
    <row r="32" spans="1:15" x14ac:dyDescent="0.25">
      <c r="A32" s="14" t="s">
        <v>10</v>
      </c>
      <c r="B32" s="8">
        <v>3.82</v>
      </c>
    </row>
    <row r="36" spans="1:15" s="1" customFormat="1" ht="24.6" x14ac:dyDescent="0.4">
      <c r="A36" s="12"/>
      <c r="B36" s="12"/>
      <c r="C36" s="12"/>
      <c r="D36" s="12"/>
      <c r="E36" s="12"/>
      <c r="F36" s="12"/>
      <c r="G36" s="12"/>
      <c r="H36" s="12"/>
      <c r="I36" s="36"/>
      <c r="J36" s="36"/>
      <c r="K36" s="36"/>
      <c r="L36" s="36"/>
      <c r="M36" s="36"/>
      <c r="N36" s="36"/>
      <c r="O36" s="36"/>
    </row>
  </sheetData>
  <scenarios current="0">
    <scenario name="עע" locked="1" count="1" user="Student" comment="נוצר על-ידי Student ב 14/08/2015">
      <inputCells r="F28" val="0.05" numFmtId="9"/>
    </scenario>
  </scenarios>
  <mergeCells count="3">
    <mergeCell ref="C1:F1"/>
    <mergeCell ref="I24:O24"/>
    <mergeCell ref="I36:O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סעיף8_חתירה_למטרה">
                <anchor moveWithCells="1" sizeWithCells="1">
                  <from>
                    <xdr:col>10</xdr:col>
                    <xdr:colOff>99060</xdr:colOff>
                    <xdr:row>8</xdr:row>
                    <xdr:rowOff>30480</xdr:rowOff>
                  </from>
                  <to>
                    <xdr:col>14</xdr:col>
                    <xdr:colOff>259080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אל_ראשי">
                <anchor moveWithCells="1" sizeWithCells="1">
                  <from>
                    <xdr:col>15</xdr:col>
                    <xdr:colOff>289560</xdr:colOff>
                    <xdr:row>10</xdr:row>
                    <xdr:rowOff>114300</xdr:rowOff>
                  </from>
                  <to>
                    <xdr:col>20</xdr:col>
                    <xdr:colOff>0</xdr:colOff>
                    <xdr:row>14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גיליון6">
    <outlinePr summaryBelow="0"/>
  </sheetPr>
  <dimension ref="B1:H16"/>
  <sheetViews>
    <sheetView showGridLines="0" rightToLeft="1" workbookViewId="0">
      <selection activeCell="F26" sqref="F26"/>
    </sheetView>
  </sheetViews>
  <sheetFormatPr defaultRowHeight="13.8" outlineLevelRow="1" outlineLevelCol="1" x14ac:dyDescent="0.25"/>
  <cols>
    <col min="3" max="3" width="30.69921875" bestFit="1" customWidth="1"/>
    <col min="4" max="8" width="11" bestFit="1" customWidth="1" outlineLevel="1"/>
  </cols>
  <sheetData>
    <row r="1" spans="2:8" ht="14.4" thickBot="1" x14ac:dyDescent="0.3"/>
    <row r="2" spans="2:8" ht="15.6" x14ac:dyDescent="0.3">
      <c r="B2" s="25" t="s">
        <v>56</v>
      </c>
      <c r="C2" s="25"/>
      <c r="D2" s="30"/>
      <c r="E2" s="30"/>
      <c r="F2" s="30"/>
      <c r="G2" s="30"/>
      <c r="H2" s="30"/>
    </row>
    <row r="3" spans="2:8" ht="15.6" collapsed="1" x14ac:dyDescent="0.3">
      <c r="B3" s="24"/>
      <c r="C3" s="24"/>
      <c r="D3" s="31" t="s">
        <v>58</v>
      </c>
      <c r="E3" s="31" t="s">
        <v>51</v>
      </c>
      <c r="F3" s="31" t="s">
        <v>53</v>
      </c>
      <c r="G3" s="31" t="s">
        <v>54</v>
      </c>
      <c r="H3" s="31" t="s">
        <v>55</v>
      </c>
    </row>
    <row r="4" spans="2:8" ht="30.6" hidden="1" outlineLevel="1" x14ac:dyDescent="0.25">
      <c r="B4" s="27"/>
      <c r="C4" s="27"/>
      <c r="E4" s="34" t="s">
        <v>52</v>
      </c>
      <c r="F4" s="34" t="s">
        <v>52</v>
      </c>
      <c r="G4" s="34" t="s">
        <v>52</v>
      </c>
      <c r="H4" s="34" t="s">
        <v>52</v>
      </c>
    </row>
    <row r="5" spans="2:8" x14ac:dyDescent="0.25">
      <c r="B5" s="28" t="s">
        <v>57</v>
      </c>
      <c r="C5" s="28"/>
      <c r="D5" s="26"/>
      <c r="E5" s="26"/>
      <c r="F5" s="26"/>
      <c r="G5" s="26"/>
      <c r="H5" s="26"/>
    </row>
    <row r="6" spans="2:8" outlineLevel="1" x14ac:dyDescent="0.25">
      <c r="B6" s="27"/>
      <c r="C6" s="27" t="s">
        <v>44</v>
      </c>
      <c r="D6">
        <v>3.2</v>
      </c>
      <c r="E6" s="32">
        <v>3.82</v>
      </c>
      <c r="F6" s="32">
        <v>3.96</v>
      </c>
      <c r="G6" s="32">
        <v>4.0999999999999996</v>
      </c>
      <c r="H6" s="32">
        <v>3.2</v>
      </c>
    </row>
    <row r="7" spans="2:8" outlineLevel="1" x14ac:dyDescent="0.25">
      <c r="B7" s="27"/>
      <c r="C7" s="27" t="s">
        <v>45</v>
      </c>
      <c r="D7" s="21">
        <v>3.5000000000000003E-2</v>
      </c>
      <c r="E7" s="33">
        <v>0.05</v>
      </c>
      <c r="F7" s="33">
        <v>7.4999999999999997E-2</v>
      </c>
      <c r="G7" s="33">
        <v>0.19500000000000001</v>
      </c>
      <c r="H7" s="33">
        <v>3.5000000000000003E-2</v>
      </c>
    </row>
    <row r="8" spans="2:8" outlineLevel="1" x14ac:dyDescent="0.25">
      <c r="B8" s="27"/>
      <c r="C8" s="27" t="s">
        <v>46</v>
      </c>
      <c r="D8" s="21">
        <v>0.02</v>
      </c>
      <c r="E8" s="33">
        <v>0.35</v>
      </c>
      <c r="F8" s="33">
        <v>0.32</v>
      </c>
      <c r="G8" s="33">
        <v>0.38</v>
      </c>
      <c r="H8" s="33">
        <v>0.02</v>
      </c>
    </row>
    <row r="9" spans="2:8" outlineLevel="1" x14ac:dyDescent="0.25">
      <c r="B9" s="27"/>
      <c r="C9" s="27" t="s">
        <v>47</v>
      </c>
      <c r="D9">
        <v>540</v>
      </c>
      <c r="E9" s="32">
        <v>600</v>
      </c>
      <c r="F9" s="32">
        <v>630</v>
      </c>
      <c r="G9" s="32">
        <v>780</v>
      </c>
      <c r="H9" s="32">
        <v>540</v>
      </c>
    </row>
    <row r="10" spans="2:8" outlineLevel="1" x14ac:dyDescent="0.25">
      <c r="B10" s="27"/>
      <c r="C10" s="27" t="s">
        <v>48</v>
      </c>
      <c r="D10">
        <v>225</v>
      </c>
      <c r="E10" s="32">
        <v>250</v>
      </c>
      <c r="F10" s="32">
        <v>255</v>
      </c>
      <c r="G10" s="32">
        <v>280</v>
      </c>
      <c r="H10" s="32">
        <v>225</v>
      </c>
    </row>
    <row r="11" spans="2:8" x14ac:dyDescent="0.25">
      <c r="B11" s="28" t="s">
        <v>59</v>
      </c>
      <c r="C11" s="28"/>
      <c r="D11" s="26"/>
      <c r="E11" s="26"/>
      <c r="F11" s="26"/>
      <c r="G11" s="26"/>
      <c r="H11" s="26"/>
    </row>
    <row r="12" spans="2:8" outlineLevel="1" x14ac:dyDescent="0.25">
      <c r="B12" s="27"/>
      <c r="C12" s="27" t="s">
        <v>49</v>
      </c>
      <c r="D12" s="18">
        <v>18878.490000000002</v>
      </c>
      <c r="E12" s="18">
        <v>28367.618437500001</v>
      </c>
      <c r="F12" s="18">
        <v>30078.984375</v>
      </c>
      <c r="G12" s="18">
        <v>37580.510312500002</v>
      </c>
      <c r="H12" s="18">
        <v>18878.490000000002</v>
      </c>
    </row>
    <row r="13" spans="2:8" ht="14.4" outlineLevel="1" thickBot="1" x14ac:dyDescent="0.3">
      <c r="B13" s="29"/>
      <c r="C13" s="29" t="s">
        <v>50</v>
      </c>
      <c r="D13" s="23">
        <v>302055.84000000003</v>
      </c>
      <c r="E13" s="23">
        <v>453881.89500000002</v>
      </c>
      <c r="F13" s="23">
        <v>481263.75</v>
      </c>
      <c r="G13" s="23">
        <v>601288.16500000004</v>
      </c>
      <c r="H13" s="23">
        <v>302055.84000000003</v>
      </c>
    </row>
    <row r="14" spans="2:8" x14ac:dyDescent="0.25">
      <c r="B14" t="s">
        <v>60</v>
      </c>
    </row>
    <row r="15" spans="2:8" x14ac:dyDescent="0.25">
      <c r="B15" t="s">
        <v>61</v>
      </c>
    </row>
    <row r="16" spans="2:8" x14ac:dyDescent="0.25">
      <c r="B16" t="s">
        <v>62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אל_ראשי">
                <anchor moveWithCells="1" sizeWithCells="1">
                  <from>
                    <xdr:col>2</xdr:col>
                    <xdr:colOff>2232660</xdr:colOff>
                    <xdr:row>17</xdr:row>
                    <xdr:rowOff>144780</xdr:rowOff>
                  </from>
                  <to>
                    <xdr:col>6</xdr:col>
                    <xdr:colOff>525780</xdr:colOff>
                    <xdr:row>21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גיליון7"/>
  <dimension ref="A1"/>
  <sheetViews>
    <sheetView rightToLeft="1" topLeftCell="A4" workbookViewId="0">
      <selection activeCell="E35" sqref="E35"/>
    </sheetView>
  </sheetViews>
  <sheetFormatPr defaultRowHeight="13.8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אל_סעיף9">
                <anchor moveWithCells="1" sizeWithCells="1">
                  <from>
                    <xdr:col>2</xdr:col>
                    <xdr:colOff>601980</xdr:colOff>
                    <xdr:row>7</xdr:row>
                    <xdr:rowOff>106680</xdr:rowOff>
                  </from>
                  <to>
                    <xdr:col>7</xdr:col>
                    <xdr:colOff>495300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אל_סיכוםתרחיש">
                <anchor moveWithCells="1" sizeWithCells="1">
                  <from>
                    <xdr:col>11</xdr:col>
                    <xdr:colOff>160020</xdr:colOff>
                    <xdr:row>8</xdr:row>
                    <xdr:rowOff>60960</xdr:rowOff>
                  </from>
                  <to>
                    <xdr:col>15</xdr:col>
                    <xdr:colOff>236220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אל_סעיף8">
                <anchor moveWithCells="1" sizeWithCells="1">
                  <from>
                    <xdr:col>8</xdr:col>
                    <xdr:colOff>0</xdr:colOff>
                    <xdr:row>15</xdr:row>
                    <xdr:rowOff>121920</xdr:rowOff>
                  </from>
                  <to>
                    <xdr:col>11</xdr:col>
                    <xdr:colOff>441960</xdr:colOff>
                    <xdr:row>23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אל_סעיפים_5עד7">
                <anchor moveWithCells="1" sizeWithCells="1">
                  <from>
                    <xdr:col>2</xdr:col>
                    <xdr:colOff>228600</xdr:colOff>
                    <xdr:row>18</xdr:row>
                    <xdr:rowOff>106680</xdr:rowOff>
                  </from>
                  <to>
                    <xdr:col>7</xdr:col>
                    <xdr:colOff>7620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7" name="Button 5">
              <controlPr defaultSize="0" print="0" autoFill="0" autoPict="0" macro="[0]!אלפרטיםאישיים">
                <anchor moveWithCells="1" sizeWithCells="1">
                  <from>
                    <xdr:col>12</xdr:col>
                    <xdr:colOff>426720</xdr:colOff>
                    <xdr:row>19</xdr:row>
                    <xdr:rowOff>0</xdr:rowOff>
                  </from>
                  <to>
                    <xdr:col>16</xdr:col>
                    <xdr:colOff>525780</xdr:colOff>
                    <xdr:row>30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8" name="Button 7">
              <controlPr defaultSize="0" print="0" autoFill="0" autoPict="0" macro="[0]!מעבר_אלDATA">
                <anchor moveWithCells="1" sizeWithCells="1">
                  <from>
                    <xdr:col>7</xdr:col>
                    <xdr:colOff>541020</xdr:colOff>
                    <xdr:row>24</xdr:row>
                    <xdr:rowOff>152400</xdr:rowOff>
                  </from>
                  <to>
                    <xdr:col>12</xdr:col>
                    <xdr:colOff>76200</xdr:colOff>
                    <xdr:row>41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גיליון5"/>
  <dimension ref="A1:O36"/>
  <sheetViews>
    <sheetView rightToLeft="1" topLeftCell="A10" zoomScale="90" zoomScaleNormal="90" workbookViewId="0">
      <selection activeCell="O43" sqref="O43"/>
    </sheetView>
  </sheetViews>
  <sheetFormatPr defaultRowHeight="13.8" x14ac:dyDescent="0.25"/>
  <cols>
    <col min="1" max="1" width="10.3984375" style="6" bestFit="1" customWidth="1"/>
    <col min="2" max="2" width="10.3984375" style="6" customWidth="1"/>
    <col min="3" max="3" width="9.59765625" style="6" bestFit="1" customWidth="1"/>
    <col min="4" max="4" width="10" style="6" customWidth="1"/>
    <col min="5" max="5" width="9.59765625" style="6" bestFit="1" customWidth="1"/>
    <col min="6" max="6" width="10.3984375" style="6" bestFit="1" customWidth="1"/>
    <col min="7" max="7" width="10.3984375" style="6" customWidth="1"/>
    <col min="8" max="8" width="12.5" style="6" customWidth="1"/>
    <col min="9" max="9" width="11.69921875" bestFit="1" customWidth="1"/>
    <col min="10" max="10" width="10" bestFit="1" customWidth="1"/>
    <col min="11" max="11" width="11.8984375" bestFit="1" customWidth="1"/>
    <col min="12" max="12" width="15" customWidth="1"/>
    <col min="14" max="14" width="9.59765625" bestFit="1" customWidth="1"/>
  </cols>
  <sheetData>
    <row r="1" spans="1:12" ht="43.8" x14ac:dyDescent="0.25">
      <c r="C1" s="35" t="s">
        <v>13</v>
      </c>
      <c r="D1" s="35"/>
      <c r="E1" s="35"/>
      <c r="F1" s="35"/>
      <c r="G1" s="3"/>
      <c r="H1" s="3"/>
    </row>
    <row r="2" spans="1:12" s="2" customFormat="1" ht="60" x14ac:dyDescent="0.25">
      <c r="A2" s="7" t="s">
        <v>0</v>
      </c>
      <c r="B2" s="7" t="s">
        <v>24</v>
      </c>
      <c r="C2" s="7" t="s">
        <v>25</v>
      </c>
      <c r="D2" s="7" t="s">
        <v>16</v>
      </c>
      <c r="E2" s="7" t="s">
        <v>31</v>
      </c>
      <c r="F2" s="7" t="s">
        <v>15</v>
      </c>
      <c r="G2" s="7" t="s">
        <v>14</v>
      </c>
      <c r="H2" s="7" t="s">
        <v>32</v>
      </c>
      <c r="L2" s="16">
        <f>AVERAGE(F3:F18)</f>
        <v>42.765625</v>
      </c>
    </row>
    <row r="3" spans="1:12" x14ac:dyDescent="0.25">
      <c r="A3" s="8">
        <v>1001</v>
      </c>
      <c r="B3" s="9" t="s">
        <v>3</v>
      </c>
      <c r="C3" s="8" t="s">
        <v>1</v>
      </c>
      <c r="D3" s="8">
        <v>250</v>
      </c>
      <c r="E3" s="8">
        <v>600</v>
      </c>
      <c r="F3" s="9">
        <f t="shared" ref="F3:F18" si="0">VLOOKUP(C3,$E$27:$F$30,2,0)*D3</f>
        <v>50</v>
      </c>
      <c r="G3" s="15">
        <f t="shared" ref="G3:G18" si="1">F3*$B$32</f>
        <v>191</v>
      </c>
      <c r="H3" s="10">
        <f>G3*E3</f>
        <v>114600</v>
      </c>
      <c r="L3" s="17">
        <f>AVERAGE(G3:G18)</f>
        <v>163.36468749999997</v>
      </c>
    </row>
    <row r="4" spans="1:12" x14ac:dyDescent="0.25">
      <c r="A4" s="8">
        <v>1002</v>
      </c>
      <c r="B4" s="9" t="s">
        <v>7</v>
      </c>
      <c r="C4" s="8" t="s">
        <v>2</v>
      </c>
      <c r="D4" s="8">
        <v>200</v>
      </c>
      <c r="E4" s="8">
        <v>245</v>
      </c>
      <c r="F4" s="9">
        <f t="shared" si="0"/>
        <v>10</v>
      </c>
      <c r="G4" s="15">
        <f t="shared" si="1"/>
        <v>38.199999999999996</v>
      </c>
      <c r="H4" s="10">
        <f t="shared" ref="H4:H18" si="2">G4*E4</f>
        <v>9358.9999999999982</v>
      </c>
      <c r="L4" s="18">
        <f>AVERAGE(H3:H18)</f>
        <v>28367.618437500001</v>
      </c>
    </row>
    <row r="5" spans="1:12" x14ac:dyDescent="0.25">
      <c r="A5" s="8">
        <v>1003</v>
      </c>
      <c r="B5" s="9" t="s">
        <v>21</v>
      </c>
      <c r="C5" s="8" t="s">
        <v>20</v>
      </c>
      <c r="D5" s="8">
        <v>135</v>
      </c>
      <c r="E5" s="8">
        <v>125</v>
      </c>
      <c r="F5" s="9">
        <f t="shared" si="0"/>
        <v>20.25</v>
      </c>
      <c r="G5" s="15">
        <f t="shared" si="1"/>
        <v>77.35499999999999</v>
      </c>
      <c r="H5" s="10">
        <f t="shared" si="2"/>
        <v>9669.3749999999982</v>
      </c>
      <c r="L5" s="18">
        <f>SUM(H3:H18)</f>
        <v>453881.89500000002</v>
      </c>
    </row>
    <row r="6" spans="1:12" x14ac:dyDescent="0.25">
      <c r="A6" s="8">
        <v>1004</v>
      </c>
      <c r="B6" s="9" t="s">
        <v>5</v>
      </c>
      <c r="C6" s="8" t="s">
        <v>1</v>
      </c>
      <c r="D6" s="8">
        <v>350</v>
      </c>
      <c r="E6" s="8">
        <v>120</v>
      </c>
      <c r="F6" s="9">
        <f t="shared" si="0"/>
        <v>70</v>
      </c>
      <c r="G6" s="15">
        <f t="shared" si="1"/>
        <v>267.39999999999998</v>
      </c>
      <c r="H6" s="10">
        <f t="shared" si="2"/>
        <v>32087.999999999996</v>
      </c>
    </row>
    <row r="7" spans="1:12" x14ac:dyDescent="0.25">
      <c r="A7" s="8">
        <v>1005</v>
      </c>
      <c r="B7" s="9" t="s">
        <v>22</v>
      </c>
      <c r="C7" s="8" t="s">
        <v>20</v>
      </c>
      <c r="D7" s="8">
        <v>120</v>
      </c>
      <c r="E7" s="8">
        <v>600</v>
      </c>
      <c r="F7" s="9">
        <f t="shared" si="0"/>
        <v>18</v>
      </c>
      <c r="G7" s="15">
        <f t="shared" si="1"/>
        <v>68.759999999999991</v>
      </c>
      <c r="H7" s="10">
        <f t="shared" si="2"/>
        <v>41255.999999999993</v>
      </c>
    </row>
    <row r="8" spans="1:12" x14ac:dyDescent="0.25">
      <c r="A8" s="8">
        <v>1006</v>
      </c>
      <c r="B8" s="9" t="s">
        <v>18</v>
      </c>
      <c r="C8" s="8" t="s">
        <v>2</v>
      </c>
      <c r="D8" s="8">
        <v>360</v>
      </c>
      <c r="E8" s="8">
        <v>82</v>
      </c>
      <c r="F8" s="9">
        <f t="shared" si="0"/>
        <v>18</v>
      </c>
      <c r="G8" s="15">
        <f t="shared" si="1"/>
        <v>68.759999999999991</v>
      </c>
      <c r="H8" s="10">
        <f t="shared" si="2"/>
        <v>5638.32</v>
      </c>
    </row>
    <row r="9" spans="1:12" x14ac:dyDescent="0.25">
      <c r="A9" s="8">
        <v>1007</v>
      </c>
      <c r="B9" s="9" t="s">
        <v>23</v>
      </c>
      <c r="C9" s="8" t="s">
        <v>9</v>
      </c>
      <c r="D9" s="8">
        <v>120</v>
      </c>
      <c r="E9" s="8">
        <v>400</v>
      </c>
      <c r="F9" s="9">
        <f t="shared" si="0"/>
        <v>42</v>
      </c>
      <c r="G9" s="15">
        <f t="shared" si="1"/>
        <v>160.44</v>
      </c>
      <c r="H9" s="10">
        <f t="shared" si="2"/>
        <v>64176</v>
      </c>
    </row>
    <row r="10" spans="1:12" x14ac:dyDescent="0.25">
      <c r="A10" s="8">
        <v>1008</v>
      </c>
      <c r="B10" s="9" t="s">
        <v>6</v>
      </c>
      <c r="C10" s="8" t="s">
        <v>1</v>
      </c>
      <c r="D10" s="8">
        <v>300</v>
      </c>
      <c r="E10" s="8">
        <v>36</v>
      </c>
      <c r="F10" s="9">
        <f t="shared" si="0"/>
        <v>60</v>
      </c>
      <c r="G10" s="15">
        <f t="shared" si="1"/>
        <v>229.2</v>
      </c>
      <c r="H10" s="10">
        <f t="shared" si="2"/>
        <v>8251.1999999999989</v>
      </c>
    </row>
    <row r="11" spans="1:12" x14ac:dyDescent="0.25">
      <c r="A11" s="8">
        <v>1009</v>
      </c>
      <c r="B11" s="9" t="s">
        <v>8</v>
      </c>
      <c r="C11" s="8" t="s">
        <v>9</v>
      </c>
      <c r="D11" s="8">
        <v>160</v>
      </c>
      <c r="E11" s="8">
        <v>25</v>
      </c>
      <c r="F11" s="9">
        <f t="shared" si="0"/>
        <v>56</v>
      </c>
      <c r="G11" s="15">
        <f t="shared" si="1"/>
        <v>213.92</v>
      </c>
      <c r="H11" s="10">
        <f t="shared" si="2"/>
        <v>5348</v>
      </c>
    </row>
    <row r="12" spans="1:12" x14ac:dyDescent="0.25">
      <c r="A12" s="8">
        <v>1010</v>
      </c>
      <c r="B12" s="9" t="s">
        <v>4</v>
      </c>
      <c r="C12" s="8" t="s">
        <v>1</v>
      </c>
      <c r="D12" s="8">
        <v>350</v>
      </c>
      <c r="E12" s="8">
        <v>100</v>
      </c>
      <c r="F12" s="9">
        <f t="shared" si="0"/>
        <v>70</v>
      </c>
      <c r="G12" s="15">
        <f t="shared" si="1"/>
        <v>267.39999999999998</v>
      </c>
      <c r="H12" s="10">
        <f t="shared" si="2"/>
        <v>26739.999999999996</v>
      </c>
    </row>
    <row r="13" spans="1:12" x14ac:dyDescent="0.25">
      <c r="A13" s="8">
        <v>1011</v>
      </c>
      <c r="B13" s="9" t="s">
        <v>19</v>
      </c>
      <c r="C13" s="8" t="s">
        <v>1</v>
      </c>
      <c r="D13" s="8">
        <v>400</v>
      </c>
      <c r="E13" s="8">
        <v>434</v>
      </c>
      <c r="F13" s="9">
        <f t="shared" si="0"/>
        <v>80</v>
      </c>
      <c r="G13" s="15">
        <f t="shared" si="1"/>
        <v>305.59999999999997</v>
      </c>
      <c r="H13" s="10">
        <f t="shared" si="2"/>
        <v>132630.39999999999</v>
      </c>
    </row>
    <row r="14" spans="1:12" x14ac:dyDescent="0.25">
      <c r="A14" s="8">
        <v>1012</v>
      </c>
      <c r="B14" s="9" t="s">
        <v>30</v>
      </c>
      <c r="C14" s="8" t="s">
        <v>20</v>
      </c>
      <c r="D14" s="11">
        <v>100</v>
      </c>
      <c r="E14" s="11">
        <v>2</v>
      </c>
      <c r="F14" s="9">
        <f t="shared" si="0"/>
        <v>15</v>
      </c>
      <c r="G14" s="15">
        <f t="shared" si="1"/>
        <v>57.3</v>
      </c>
      <c r="H14" s="10">
        <f t="shared" si="2"/>
        <v>114.6</v>
      </c>
      <c r="I14" s="4"/>
    </row>
    <row r="15" spans="1:12" x14ac:dyDescent="0.25">
      <c r="A15" s="8">
        <v>1013</v>
      </c>
      <c r="B15" s="9" t="s">
        <v>29</v>
      </c>
      <c r="C15" s="8" t="s">
        <v>9</v>
      </c>
      <c r="D15" s="11">
        <v>200</v>
      </c>
      <c r="E15" s="11">
        <v>4</v>
      </c>
      <c r="F15" s="9">
        <f t="shared" si="0"/>
        <v>70</v>
      </c>
      <c r="G15" s="15">
        <f t="shared" si="1"/>
        <v>267.39999999999998</v>
      </c>
      <c r="H15" s="10">
        <f t="shared" si="2"/>
        <v>1069.5999999999999</v>
      </c>
      <c r="I15" s="4"/>
    </row>
    <row r="16" spans="1:12" x14ac:dyDescent="0.25">
      <c r="A16" s="8">
        <v>1014</v>
      </c>
      <c r="B16" s="9" t="s">
        <v>28</v>
      </c>
      <c r="C16" s="8" t="s">
        <v>1</v>
      </c>
      <c r="D16" s="11">
        <v>300</v>
      </c>
      <c r="E16" s="11">
        <v>6</v>
      </c>
      <c r="F16" s="9">
        <f t="shared" si="0"/>
        <v>60</v>
      </c>
      <c r="G16" s="15">
        <f t="shared" si="1"/>
        <v>229.2</v>
      </c>
      <c r="H16" s="10">
        <f t="shared" si="2"/>
        <v>1375.1999999999998</v>
      </c>
      <c r="I16" s="4"/>
    </row>
    <row r="17" spans="1:15" x14ac:dyDescent="0.25">
      <c r="A17" s="8">
        <v>1015</v>
      </c>
      <c r="B17" s="9" t="s">
        <v>27</v>
      </c>
      <c r="C17" s="8" t="s">
        <v>2</v>
      </c>
      <c r="D17" s="11">
        <v>400</v>
      </c>
      <c r="E17" s="11">
        <v>8</v>
      </c>
      <c r="F17" s="9">
        <f t="shared" si="0"/>
        <v>20</v>
      </c>
      <c r="G17" s="15">
        <f t="shared" si="1"/>
        <v>76.399999999999991</v>
      </c>
      <c r="H17" s="10">
        <f t="shared" si="2"/>
        <v>611.19999999999993</v>
      </c>
      <c r="I17" s="4"/>
    </row>
    <row r="18" spans="1:15" x14ac:dyDescent="0.25">
      <c r="A18" s="8">
        <v>1016</v>
      </c>
      <c r="B18" s="9" t="s">
        <v>26</v>
      </c>
      <c r="C18" s="8" t="s">
        <v>2</v>
      </c>
      <c r="D18" s="11">
        <v>500</v>
      </c>
      <c r="E18" s="11">
        <v>10</v>
      </c>
      <c r="F18" s="9">
        <f t="shared" si="0"/>
        <v>25</v>
      </c>
      <c r="G18" s="15">
        <f t="shared" si="1"/>
        <v>95.5</v>
      </c>
      <c r="H18" s="10">
        <f t="shared" si="2"/>
        <v>955</v>
      </c>
    </row>
    <row r="24" spans="1:15" s="1" customFormat="1" ht="24.6" x14ac:dyDescent="0.4">
      <c r="A24" s="12"/>
      <c r="B24" s="12"/>
      <c r="C24" s="12"/>
      <c r="D24" s="12"/>
      <c r="E24" s="12"/>
      <c r="F24" s="12"/>
      <c r="G24" s="12"/>
      <c r="H24" s="12"/>
      <c r="I24" s="36" t="s">
        <v>11</v>
      </c>
      <c r="J24" s="36"/>
      <c r="K24" s="36"/>
      <c r="L24" s="36"/>
      <c r="M24" s="36"/>
      <c r="N24" s="36"/>
      <c r="O24" s="36"/>
    </row>
    <row r="26" spans="1:15" ht="46.8" x14ac:dyDescent="0.25">
      <c r="E26" s="13" t="s">
        <v>12</v>
      </c>
      <c r="F26" s="13" t="s">
        <v>17</v>
      </c>
    </row>
    <row r="27" spans="1:15" x14ac:dyDescent="0.25">
      <c r="E27" s="8" t="s">
        <v>1</v>
      </c>
      <c r="F27" s="5">
        <v>0.2</v>
      </c>
    </row>
    <row r="28" spans="1:15" x14ac:dyDescent="0.25">
      <c r="E28" s="8" t="s">
        <v>2</v>
      </c>
      <c r="F28" s="5">
        <v>0.05</v>
      </c>
    </row>
    <row r="29" spans="1:15" x14ac:dyDescent="0.25">
      <c r="E29" s="8" t="s">
        <v>20</v>
      </c>
      <c r="F29" s="5">
        <v>0.15</v>
      </c>
    </row>
    <row r="30" spans="1:15" x14ac:dyDescent="0.25">
      <c r="E30" s="8" t="s">
        <v>9</v>
      </c>
      <c r="F30" s="5">
        <v>0.35</v>
      </c>
    </row>
    <row r="32" spans="1:15" x14ac:dyDescent="0.25">
      <c r="A32" s="14" t="s">
        <v>10</v>
      </c>
      <c r="B32" s="8">
        <v>3.82</v>
      </c>
    </row>
    <row r="36" spans="1:15" s="1" customFormat="1" ht="24.6" x14ac:dyDescent="0.4">
      <c r="A36" s="12"/>
      <c r="B36" s="12"/>
      <c r="C36" s="12"/>
      <c r="D36" s="12"/>
      <c r="E36" s="12"/>
      <c r="F36" s="12"/>
      <c r="G36" s="12"/>
      <c r="H36" s="12"/>
      <c r="I36" s="36"/>
      <c r="J36" s="36"/>
      <c r="K36" s="36"/>
      <c r="L36" s="36"/>
      <c r="M36" s="36"/>
      <c r="N36" s="36"/>
      <c r="O36" s="36"/>
    </row>
  </sheetData>
  <scenarios current="0" show="0" sqref="L4 L5">
    <scenario name="תרחיש_מקורי" locked="1" count="5" user="desktop" comment="זהו תרחיש מקורי_x000a_נוצר על-ידי desktop ב 28/04/2016_x000a_שונה על-ידי desktop ב 28/04/2016">
      <inputCells r="B32" val="3.82"/>
      <inputCells r="F28" val="0.05" numFmtId="9"/>
      <inputCells r="F30" val="0.35" numFmtId="9"/>
      <inputCells r="E3" val="600"/>
      <inputCells r="D3" val="250"/>
    </scenario>
    <scenario name="תרחיש_צפוי" locked="1" count="5" user="desktop" comment="זהו תרחיש צפוי_x000a_נוצר על-ידי desktop ב 28/04/2016_x000a_שונה על-ידי desktop ב 28/04/2016">
      <inputCells r="B32" val="3.96"/>
      <inputCells r="F28" val="0.075" numFmtId="9"/>
      <inputCells r="F30" val="0.32" numFmtId="9"/>
      <inputCells r="E3" val="630"/>
      <inputCells r="D3" val="255"/>
    </scenario>
    <scenario name="תרחיש_אופטימי" locked="1" count="5" user="desktop" comment="זהן תרחיש אופטימי_x000a_נוצר על-ידי desktop ב 28/04/2016_x000a_שונה על-ידי desktop ב 28/04/2016">
      <inputCells r="B32" val="4.1"/>
      <inputCells r="F28" val="0.195" numFmtId="9"/>
      <inputCells r="F30" val="0.38" numFmtId="9"/>
      <inputCells r="E3" val="780"/>
      <inputCells r="D3" val="280"/>
    </scenario>
    <scenario name="תרחיש_פסימי" locked="1" count="5" user="desktop" comment="נוצר על-ידי desktop ב 28/04/2016_x000a_שונה על-ידי desktop ב 28/04/2016_x000a_זהו תרחיש פסימי">
      <inputCells r="B32" val="3.2"/>
      <inputCells r="F28" val="0.035" numFmtId="9"/>
      <inputCells r="F30" val="0.02" numFmtId="9"/>
      <inputCells r="E3" val="540"/>
      <inputCells r="D3" val="225"/>
    </scenario>
  </scenarios>
  <mergeCells count="3">
    <mergeCell ref="C1:F1"/>
    <mergeCell ref="I24:O24"/>
    <mergeCell ref="I36:O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תרחיש_מקורי">
                <anchor moveWithCells="1" sizeWithCells="1">
                  <from>
                    <xdr:col>6</xdr:col>
                    <xdr:colOff>533400</xdr:colOff>
                    <xdr:row>36</xdr:row>
                    <xdr:rowOff>144780</xdr:rowOff>
                  </from>
                  <to>
                    <xdr:col>11</xdr:col>
                    <xdr:colOff>1135380</xdr:colOff>
                    <xdr:row>39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תרחיש_צפוי">
                <anchor moveWithCells="1" sizeWithCells="1">
                  <from>
                    <xdr:col>6</xdr:col>
                    <xdr:colOff>541020</xdr:colOff>
                    <xdr:row>41</xdr:row>
                    <xdr:rowOff>0</xdr:rowOff>
                  </from>
                  <to>
                    <xdr:col>12</xdr:col>
                    <xdr:colOff>7620</xdr:colOff>
                    <xdr:row>43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תרחיש_אופטימי">
                <anchor moveWithCells="1" sizeWithCells="1">
                  <from>
                    <xdr:col>6</xdr:col>
                    <xdr:colOff>640080</xdr:colOff>
                    <xdr:row>45</xdr:row>
                    <xdr:rowOff>30480</xdr:rowOff>
                  </from>
                  <to>
                    <xdr:col>12</xdr:col>
                    <xdr:colOff>60960</xdr:colOff>
                    <xdr:row>48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תרחיש_פסימי">
                <anchor moveWithCells="1" sizeWithCells="1">
                  <from>
                    <xdr:col>6</xdr:col>
                    <xdr:colOff>655320</xdr:colOff>
                    <xdr:row>49</xdr:row>
                    <xdr:rowOff>38100</xdr:rowOff>
                  </from>
                  <to>
                    <xdr:col>12</xdr:col>
                    <xdr:colOff>83820</xdr:colOff>
                    <xdr:row>51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אל_ראשי">
                <anchor moveWithCells="1" sizeWithCells="1">
                  <from>
                    <xdr:col>10</xdr:col>
                    <xdr:colOff>601980</xdr:colOff>
                    <xdr:row>10</xdr:row>
                    <xdr:rowOff>7620</xdr:rowOff>
                  </from>
                  <to>
                    <xdr:col>14</xdr:col>
                    <xdr:colOff>289560</xdr:colOff>
                    <xdr:row>14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7</vt:i4>
      </vt:variant>
      <vt:variant>
        <vt:lpstr>טווחים בעלי שם</vt:lpstr>
      </vt:variant>
      <vt:variant>
        <vt:i4>16</vt:i4>
      </vt:variant>
    </vt:vector>
  </HeadingPairs>
  <TitlesOfParts>
    <vt:vector size="23" baseType="lpstr">
      <vt:lpstr>DATA</vt:lpstr>
      <vt:lpstr>פרטים אישיים</vt:lpstr>
      <vt:lpstr>סעיפים 5-7</vt:lpstr>
      <vt:lpstr>סעיף 8</vt:lpstr>
      <vt:lpstr>סיכום תרחיש</vt:lpstr>
      <vt:lpstr>ראשי</vt:lpstr>
      <vt:lpstr>סעיף 9</vt:lpstr>
      <vt:lpstr>DATA!Criteria</vt:lpstr>
      <vt:lpstr>'סעיף 8'!Criteria</vt:lpstr>
      <vt:lpstr>'סעיף 9'!Criteria</vt:lpstr>
      <vt:lpstr>'סעיפים 5-7'!Criteria</vt:lpstr>
      <vt:lpstr>DATA!Extract</vt:lpstr>
      <vt:lpstr>'סעיף 8'!Extract</vt:lpstr>
      <vt:lpstr>'סעיף 9'!Extract</vt:lpstr>
      <vt:lpstr>'סעיפים 5-7'!Extract</vt:lpstr>
      <vt:lpstr>אחוז_רווחיות_של_המסך</vt:lpstr>
      <vt:lpstr>אחוז_רווחיות_של_מדפסת</vt:lpstr>
      <vt:lpstr>אחוז_רווחיות_של_מסך</vt:lpstr>
      <vt:lpstr>כמות_המכירות_של_פריט_1001</vt:lpstr>
      <vt:lpstr>מחיר_המכירה_ליחידה_בדולרים_של_פריט_1001</vt:lpstr>
      <vt:lpstr>ממוצע_רווח_כולל_בשח</vt:lpstr>
      <vt:lpstr>סכום_רווח_כולל_בשח</vt:lpstr>
      <vt:lpstr>שער_הדולר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roy idan</cp:lastModifiedBy>
  <dcterms:created xsi:type="dcterms:W3CDTF">2013-07-10T12:22:03Z</dcterms:created>
  <dcterms:modified xsi:type="dcterms:W3CDTF">2025-02-02T12:55:31Z</dcterms:modified>
</cp:coreProperties>
</file>